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23 3" sheetId="1" r:id="rId1"/>
    <sheet name="Sheet3" sheetId="2" state="hidden" r:id="rId2"/>
  </sheets>
  <definedNames>
    <definedName name="_xlnm.Print_Area" localSheetId="0">'2023 3'!$A$1:$J$161</definedName>
    <definedName name="_xlnm.Print_Titles" localSheetId="0">'2023 3'!$6:$6</definedName>
  </definedNames>
  <calcPr fullCalcOnLoad="1"/>
</workbook>
</file>

<file path=xl/sharedStrings.xml><?xml version="1.0" encoding="utf-8"?>
<sst xmlns="http://schemas.openxmlformats.org/spreadsheetml/2006/main" count="326" uniqueCount="110">
  <si>
    <t>Р.Б.</t>
  </si>
  <si>
    <t>Извор финансирања</t>
  </si>
  <si>
    <t>Програм</t>
  </si>
  <si>
    <t>Еконоска класификација</t>
  </si>
  <si>
    <t>Опис</t>
  </si>
  <si>
    <t>Одобрено</t>
  </si>
  <si>
    <t>Реализовано</t>
  </si>
  <si>
    <t>%</t>
  </si>
  <si>
    <t>Функција</t>
  </si>
  <si>
    <t>Програмска активност или пројекат</t>
  </si>
  <si>
    <t>01</t>
  </si>
  <si>
    <t>413</t>
  </si>
  <si>
    <t>415</t>
  </si>
  <si>
    <t>416</t>
  </si>
  <si>
    <t>421</t>
  </si>
  <si>
    <t>422</t>
  </si>
  <si>
    <t>423</t>
  </si>
  <si>
    <t>424</t>
  </si>
  <si>
    <t>425</t>
  </si>
  <si>
    <t>426</t>
  </si>
  <si>
    <t>462</t>
  </si>
  <si>
    <t>472</t>
  </si>
  <si>
    <t>481</t>
  </si>
  <si>
    <t>482</t>
  </si>
  <si>
    <t>485</t>
  </si>
  <si>
    <t>511</t>
  </si>
  <si>
    <t>512</t>
  </si>
  <si>
    <t>515</t>
  </si>
  <si>
    <t>0001</t>
  </si>
  <si>
    <t>411</t>
  </si>
  <si>
    <t>412</t>
  </si>
  <si>
    <t>04</t>
  </si>
  <si>
    <t>08</t>
  </si>
  <si>
    <t>09</t>
  </si>
  <si>
    <t>13</t>
  </si>
  <si>
    <t>Kontrola</t>
  </si>
  <si>
    <t>15</t>
  </si>
  <si>
    <t>0002</t>
  </si>
  <si>
    <t>414</t>
  </si>
  <si>
    <t>464</t>
  </si>
  <si>
    <t>0003</t>
  </si>
  <si>
    <t>0009</t>
  </si>
  <si>
    <t>4001</t>
  </si>
  <si>
    <t>4008</t>
  </si>
  <si>
    <t>5007</t>
  </si>
  <si>
    <t>0004</t>
  </si>
  <si>
    <t>0005</t>
  </si>
  <si>
    <t>0006</t>
  </si>
  <si>
    <t>0007</t>
  </si>
  <si>
    <t>0008</t>
  </si>
  <si>
    <t>Укупно 01:</t>
  </si>
  <si>
    <t>Укупно 04:</t>
  </si>
  <si>
    <t>Укупно 08:</t>
  </si>
  <si>
    <t>Укупно 09:</t>
  </si>
  <si>
    <t>Укупно 13:</t>
  </si>
  <si>
    <t>Укупно 15:</t>
  </si>
  <si>
    <t>210</t>
  </si>
  <si>
    <t>1703</t>
  </si>
  <si>
    <t>Накнаде у натури</t>
  </si>
  <si>
    <t>Накнаде трошкова за запослене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</si>
  <si>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</si>
  <si>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</si>
  <si>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</si>
  <si>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</si>
  <si>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</si>
  <si>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</si>
  <si>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</si>
  <si>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 xml:space="preserve">Дотације међународним организацијама 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</si>
  <si>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</si>
  <si>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</si>
  <si>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</si>
  <si>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>Накнадa штете за повреде или штету нанету од стране државних органа</t>
  </si>
  <si>
    <t>Зграде и грађевински објекти</t>
  </si>
  <si>
    <t>Машине и опрема</t>
  </si>
  <si>
    <t>Нематеријална имовина</t>
  </si>
  <si>
    <t>Плате, додаци и накнаде запослених (зараде)</t>
  </si>
  <si>
    <t>Социјални доприноси на терет послодавца</t>
  </si>
  <si>
    <t>Социјална давања запосленима</t>
  </si>
  <si>
    <t>Дотације организацијама обавезног социјалног осигурања</t>
  </si>
  <si>
    <t>Остале некретнине и опрема</t>
  </si>
  <si>
    <t>5008</t>
  </si>
  <si>
    <t>5009</t>
  </si>
  <si>
    <t>5010</t>
  </si>
  <si>
    <t>5011</t>
  </si>
  <si>
    <t>5012</t>
  </si>
  <si>
    <t>П Р Е Г Л Е Д</t>
  </si>
  <si>
    <t>Укупно сви извори финансирања за 1703-0001 "Функционисање МО и ВС", Функција "210":</t>
  </si>
  <si>
    <t>Укупно сви извори финансирања за 1703-0002 "Мултинационалне операције", Функција "210":</t>
  </si>
  <si>
    <t>Укупно сви извори финансирања за 1703-0003 "Администрација и управљање", Функција "210":</t>
  </si>
  <si>
    <t>Укупно сви извори финансирања за 1703-0009 "Војно здравство", Функција "210":</t>
  </si>
  <si>
    <t>Укупно за 1703-4001 "Попуна ратних материјалних резерви", Функција "210":</t>
  </si>
  <si>
    <t>Укупно за 1703-4008 "Модернизација и ремонт средстава НВО", Функција "210":</t>
  </si>
  <si>
    <t>Укупно за 1703-5007 "Возила и опрема", Функција "210":</t>
  </si>
  <si>
    <t>Укупно за 1703-5008 "Опремање НВО по трипартитном споразуму", Функција "210":</t>
  </si>
  <si>
    <t>Укупно за 1703-5009 "Транспортна и војнополицијска средства Војске Србије", Функција "210":</t>
  </si>
  <si>
    <t>Укупно за 1703-5010 "Опремање ВМА медицинском опремом", Функција "210":</t>
  </si>
  <si>
    <t>Укупно за 1703-5011 "Изградња, реконструкција и капитално одржавање објеката за смештај НВО и особља МО и ВС", Функција "210":</t>
  </si>
  <si>
    <t>Укупно за 1703-5012 "Информатичка и телекомуникациона опрема МО и ВС", Функција "210":</t>
  </si>
  <si>
    <t>Укупно за 1703-0004 "Ванредне ситуације", Функција "220":</t>
  </si>
  <si>
    <t>Укупно сви извори финансирања за 1703-0005 "Изградња и одржавање стамбеног простора", Функција "250":</t>
  </si>
  <si>
    <t>Укупно сви извори финансирања за 1703-0006 "Унапређење стања у области наоружања и војне опреме и одржавање средстава", Функција "250":</t>
  </si>
  <si>
    <t>Укупно сви извори финансирања за 1703-0007 "Унапређење стања у области војног образовања и војне научноистраживачке делатности", Функција "250":</t>
  </si>
  <si>
    <t>Укупно за 1703-0008 "Функционисање Система специјалних веза", Функција "250":</t>
  </si>
  <si>
    <t>РАСПОРЕЂЕНИХ И УТРОШЕНИХ СРЕДСТАВА ЗА ФИНАНСИРАЊЕ МИНИСТАРСТВА ОДБРАНЕ У 2023. ГОДИНИ</t>
  </si>
  <si>
    <t>Кредити физичким лицима и домаћинствима у земљи</t>
  </si>
  <si>
    <t>06</t>
  </si>
  <si>
    <t>Укупно 06:</t>
  </si>
  <si>
    <t>Укупно за Програм "Операције и функционисање МО и ВС"
по свим изворима финансирања и функцијама "210, 220 и 250":</t>
  </si>
  <si>
    <t>Прилог 1</t>
  </si>
  <si>
    <t>на дан 30.09.2023. године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</si>
</sst>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>
        <color theme="4"/>
      </top>
      <bottom style="thin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" fontId="3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37" fillId="0" borderId="14" xfId="0" applyNumberFormat="1" applyFont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6" fillId="34" borderId="17" xfId="0" applyNumberFormat="1" applyFont="1" applyFill="1" applyBorder="1" applyAlignment="1">
      <alignment horizontal="right" vertical="center"/>
    </xf>
    <xf numFmtId="49" fontId="39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49" fontId="40" fillId="0" borderId="19" xfId="0" applyNumberFormat="1" applyFont="1" applyBorder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 wrapText="1"/>
    </xf>
    <xf numFmtId="3" fontId="40" fillId="0" borderId="20" xfId="0" applyNumberFormat="1" applyFont="1" applyBorder="1" applyAlignment="1">
      <alignment horizontal="center" vertical="center" wrapText="1"/>
    </xf>
    <xf numFmtId="3" fontId="40" fillId="0" borderId="2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6" fillId="33" borderId="17" xfId="0" applyNumberFormat="1" applyFont="1" applyFill="1" applyBorder="1" applyAlignment="1">
      <alignment horizontal="right"/>
    </xf>
    <xf numFmtId="3" fontId="6" fillId="34" borderId="2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/>
    </xf>
    <xf numFmtId="164" fontId="39" fillId="0" borderId="25" xfId="0" applyNumberFormat="1" applyFont="1" applyBorder="1" applyAlignment="1">
      <alignment horizontal="center"/>
    </xf>
    <xf numFmtId="164" fontId="39" fillId="0" borderId="26" xfId="0" applyNumberFormat="1" applyFont="1" applyBorder="1" applyAlignment="1">
      <alignment horizontal="center"/>
    </xf>
    <xf numFmtId="164" fontId="40" fillId="33" borderId="25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/>
    </xf>
    <xf numFmtId="164" fontId="40" fillId="34" borderId="28" xfId="0" applyNumberFormat="1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6" fillId="33" borderId="25" xfId="0" applyNumberFormat="1" applyFont="1" applyFill="1" applyBorder="1" applyAlignment="1">
      <alignment horizontal="center"/>
    </xf>
    <xf numFmtId="164" fontId="6" fillId="34" borderId="28" xfId="0" applyNumberFormat="1" applyFont="1" applyFill="1" applyBorder="1" applyAlignment="1">
      <alignment horizontal="center" vertical="center"/>
    </xf>
    <xf numFmtId="164" fontId="6" fillId="33" borderId="28" xfId="0" applyNumberFormat="1" applyFont="1" applyFill="1" applyBorder="1" applyAlignment="1">
      <alignment horizontal="center"/>
    </xf>
    <xf numFmtId="164" fontId="6" fillId="34" borderId="29" xfId="0" applyNumberFormat="1" applyFont="1" applyFill="1" applyBorder="1" applyAlignment="1">
      <alignment horizontal="center" vertical="center"/>
    </xf>
    <xf numFmtId="164" fontId="40" fillId="35" borderId="21" xfId="0" applyNumberFormat="1" applyFont="1" applyFill="1" applyBorder="1" applyAlignment="1">
      <alignment horizontal="center" vertical="center"/>
    </xf>
    <xf numFmtId="3" fontId="6" fillId="35" borderId="20" xfId="0" applyNumberFormat="1" applyFont="1" applyFill="1" applyBorder="1" applyAlignment="1">
      <alignment horizontal="right" vertical="center"/>
    </xf>
    <xf numFmtId="3" fontId="39" fillId="0" borderId="0" xfId="0" applyNumberFormat="1" applyFont="1" applyAlignment="1">
      <alignment horizontal="right"/>
    </xf>
    <xf numFmtId="3" fontId="5" fillId="0" borderId="10" xfId="55" applyNumberFormat="1" applyFont="1" applyBorder="1" applyAlignment="1">
      <alignment horizontal="right"/>
      <protection/>
    </xf>
    <xf numFmtId="16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49" fontId="39" fillId="0" borderId="30" xfId="0" applyNumberFormat="1" applyFont="1" applyBorder="1" applyAlignment="1">
      <alignment horizontal="center" vertical="center"/>
    </xf>
    <xf numFmtId="49" fontId="39" fillId="0" borderId="31" xfId="0" applyNumberFormat="1" applyFont="1" applyBorder="1" applyAlignment="1">
      <alignment horizontal="center" vertical="center"/>
    </xf>
    <xf numFmtId="49" fontId="39" fillId="0" borderId="32" xfId="0" applyNumberFormat="1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9" fontId="39" fillId="0" borderId="33" xfId="0" applyNumberFormat="1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40" fillId="33" borderId="34" xfId="0" applyFont="1" applyFill="1" applyBorder="1" applyAlignment="1">
      <alignment horizontal="center"/>
    </xf>
    <xf numFmtId="0" fontId="40" fillId="33" borderId="35" xfId="0" applyFont="1" applyFill="1" applyBorder="1" applyAlignment="1">
      <alignment horizontal="center"/>
    </xf>
    <xf numFmtId="0" fontId="40" fillId="33" borderId="36" xfId="0" applyFont="1" applyFill="1" applyBorder="1" applyAlignment="1">
      <alignment horizontal="center"/>
    </xf>
    <xf numFmtId="49" fontId="39" fillId="0" borderId="23" xfId="0" applyNumberFormat="1" applyFont="1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40" fillId="34" borderId="37" xfId="0" applyFont="1" applyFill="1" applyBorder="1" applyAlignment="1">
      <alignment horizontal="center" vertical="center"/>
    </xf>
    <xf numFmtId="0" fontId="40" fillId="34" borderId="38" xfId="0" applyFont="1" applyFill="1" applyBorder="1" applyAlignment="1">
      <alignment horizontal="center" vertical="center"/>
    </xf>
    <xf numFmtId="0" fontId="40" fillId="34" borderId="39" xfId="0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40" fillId="35" borderId="40" xfId="0" applyFont="1" applyFill="1" applyBorder="1" applyAlignment="1">
      <alignment horizontal="center" vertical="center" wrapText="1"/>
    </xf>
    <xf numFmtId="0" fontId="40" fillId="35" borderId="41" xfId="0" applyFont="1" applyFill="1" applyBorder="1" applyAlignment="1">
      <alignment horizontal="center" vertical="center" wrapText="1"/>
    </xf>
    <xf numFmtId="0" fontId="40" fillId="35" borderId="4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49" fontId="5" fillId="0" borderId="45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view="pageBreakPreview" zoomScaleSheetLayoutView="100" zoomScalePageLayoutView="0" workbookViewId="0" topLeftCell="B55">
      <selection activeCell="B3" sqref="B3:J3"/>
    </sheetView>
  </sheetViews>
  <sheetFormatPr defaultColWidth="9.140625" defaultRowHeight="15"/>
  <cols>
    <col min="1" max="1" width="6.28125" style="0" hidden="1" customWidth="1"/>
    <col min="2" max="2" width="15.421875" style="13" customWidth="1"/>
    <col min="3" max="3" width="11.140625" style="2" customWidth="1"/>
    <col min="4" max="4" width="11.57421875" style="2" customWidth="1"/>
    <col min="5" max="5" width="12.7109375" style="1" customWidth="1"/>
    <col min="6" max="6" width="17.7109375" style="2" customWidth="1"/>
    <col min="7" max="7" width="85.7109375" style="0" customWidth="1"/>
    <col min="8" max="9" width="21.421875" style="3" customWidth="1"/>
    <col min="10" max="10" width="9.140625" style="4" customWidth="1"/>
    <col min="13" max="14" width="17.57421875" style="0" hidden="1" customWidth="1"/>
  </cols>
  <sheetData>
    <row r="1" ht="15">
      <c r="I1" s="63" t="s">
        <v>108</v>
      </c>
    </row>
    <row r="2" spans="2:10" ht="15">
      <c r="B2" s="66" t="s">
        <v>85</v>
      </c>
      <c r="C2" s="66"/>
      <c r="D2" s="66"/>
      <c r="E2" s="66"/>
      <c r="F2" s="66"/>
      <c r="G2" s="66"/>
      <c r="H2" s="66"/>
      <c r="I2" s="66"/>
      <c r="J2" s="66"/>
    </row>
    <row r="3" spans="2:10" ht="15" customHeight="1">
      <c r="B3" s="66" t="s">
        <v>103</v>
      </c>
      <c r="C3" s="66"/>
      <c r="D3" s="66"/>
      <c r="E3" s="66"/>
      <c r="F3" s="66"/>
      <c r="G3" s="66"/>
      <c r="H3" s="66"/>
      <c r="I3" s="66"/>
      <c r="J3" s="66"/>
    </row>
    <row r="4" spans="2:10" ht="15">
      <c r="B4" s="66" t="s">
        <v>109</v>
      </c>
      <c r="C4" s="66"/>
      <c r="D4" s="66"/>
      <c r="E4" s="66"/>
      <c r="F4" s="66"/>
      <c r="G4" s="66"/>
      <c r="H4" s="66"/>
      <c r="I4" s="66"/>
      <c r="J4" s="66"/>
    </row>
    <row r="5" spans="2:10" ht="12.75" customHeight="1" thickBot="1">
      <c r="B5" s="46"/>
      <c r="C5" s="46"/>
      <c r="D5" s="46"/>
      <c r="E5" s="46"/>
      <c r="F5" s="46"/>
      <c r="G5" s="46"/>
      <c r="H5" s="46"/>
      <c r="I5" s="46"/>
      <c r="J5" s="46"/>
    </row>
    <row r="6" spans="1:10" ht="72" thickBot="1">
      <c r="A6" s="8" t="s">
        <v>0</v>
      </c>
      <c r="B6" s="30" t="s">
        <v>1</v>
      </c>
      <c r="C6" s="31" t="s">
        <v>8</v>
      </c>
      <c r="D6" s="31" t="s">
        <v>2</v>
      </c>
      <c r="E6" s="31" t="s">
        <v>9</v>
      </c>
      <c r="F6" s="31" t="s">
        <v>3</v>
      </c>
      <c r="G6" s="31" t="s">
        <v>4</v>
      </c>
      <c r="H6" s="32" t="s">
        <v>5</v>
      </c>
      <c r="I6" s="32" t="s">
        <v>6</v>
      </c>
      <c r="J6" s="33" t="s">
        <v>7</v>
      </c>
    </row>
    <row r="7" spans="2:10" ht="15">
      <c r="B7" s="67" t="s">
        <v>10</v>
      </c>
      <c r="C7" s="70">
        <v>210</v>
      </c>
      <c r="D7" s="70">
        <v>1703</v>
      </c>
      <c r="E7" s="73" t="s">
        <v>28</v>
      </c>
      <c r="F7" s="17" t="s">
        <v>11</v>
      </c>
      <c r="G7" s="18" t="s">
        <v>58</v>
      </c>
      <c r="H7" s="42">
        <v>101346000</v>
      </c>
      <c r="I7" s="42">
        <v>2751000</v>
      </c>
      <c r="J7" s="49">
        <f aca="true" t="shared" si="0" ref="J7:J70">SUM(I7/H7*100)</f>
        <v>2.714463323663489</v>
      </c>
    </row>
    <row r="8" spans="2:10" ht="15">
      <c r="B8" s="68"/>
      <c r="C8" s="71"/>
      <c r="D8" s="71"/>
      <c r="E8" s="74"/>
      <c r="F8" s="6" t="s">
        <v>12</v>
      </c>
      <c r="G8" s="7" t="s">
        <v>59</v>
      </c>
      <c r="H8" s="43">
        <v>45025000</v>
      </c>
      <c r="I8" s="43">
        <v>42536535.88</v>
      </c>
      <c r="J8" s="50">
        <f t="shared" si="0"/>
        <v>94.47315020544143</v>
      </c>
    </row>
    <row r="9" spans="2:10" ht="15">
      <c r="B9" s="68"/>
      <c r="C9" s="71"/>
      <c r="D9" s="71"/>
      <c r="E9" s="74"/>
      <c r="F9" s="6" t="s">
        <v>13</v>
      </c>
      <c r="G9" s="7" t="s">
        <v>60</v>
      </c>
      <c r="H9" s="43">
        <v>401000000</v>
      </c>
      <c r="I9" s="43">
        <v>337847814.55</v>
      </c>
      <c r="J9" s="50">
        <f t="shared" si="0"/>
        <v>84.25132532418954</v>
      </c>
    </row>
    <row r="10" spans="2:10" ht="15">
      <c r="B10" s="68"/>
      <c r="C10" s="71"/>
      <c r="D10" s="71"/>
      <c r="E10" s="74"/>
      <c r="F10" s="6" t="s">
        <v>14</v>
      </c>
      <c r="G10" s="7" t="s">
        <v>61</v>
      </c>
      <c r="H10" s="43">
        <v>4811525000</v>
      </c>
      <c r="I10" s="43">
        <v>4314687447.66</v>
      </c>
      <c r="J10" s="50">
        <f t="shared" si="0"/>
        <v>89.67401078992627</v>
      </c>
    </row>
    <row r="11" spans="2:10" ht="15">
      <c r="B11" s="68"/>
      <c r="C11" s="71"/>
      <c r="D11" s="71"/>
      <c r="E11" s="74"/>
      <c r="F11" s="6" t="s">
        <v>15</v>
      </c>
      <c r="G11" s="7" t="s">
        <v>62</v>
      </c>
      <c r="H11" s="43">
        <v>1507953000</v>
      </c>
      <c r="I11" s="43">
        <v>1267957113.46</v>
      </c>
      <c r="J11" s="50">
        <f t="shared" si="0"/>
        <v>84.08465737725248</v>
      </c>
    </row>
    <row r="12" spans="2:10" ht="15">
      <c r="B12" s="68"/>
      <c r="C12" s="71"/>
      <c r="D12" s="71"/>
      <c r="E12" s="74"/>
      <c r="F12" s="6" t="s">
        <v>16</v>
      </c>
      <c r="G12" s="7" t="s">
        <v>63</v>
      </c>
      <c r="H12" s="43">
        <v>1596326000</v>
      </c>
      <c r="I12" s="43">
        <v>1029179527.5</v>
      </c>
      <c r="J12" s="50">
        <f t="shared" si="0"/>
        <v>64.47176375627535</v>
      </c>
    </row>
    <row r="13" spans="2:10" ht="15">
      <c r="B13" s="68"/>
      <c r="C13" s="71"/>
      <c r="D13" s="71"/>
      <c r="E13" s="74"/>
      <c r="F13" s="6" t="s">
        <v>17</v>
      </c>
      <c r="G13" s="7" t="s">
        <v>64</v>
      </c>
      <c r="H13" s="43">
        <v>2403533000</v>
      </c>
      <c r="I13" s="43">
        <v>1403097291.21</v>
      </c>
      <c r="J13" s="50">
        <f t="shared" si="0"/>
        <v>58.376452131508074</v>
      </c>
    </row>
    <row r="14" spans="2:10" ht="15">
      <c r="B14" s="68"/>
      <c r="C14" s="71"/>
      <c r="D14" s="71"/>
      <c r="E14" s="74"/>
      <c r="F14" s="6" t="s">
        <v>18</v>
      </c>
      <c r="G14" s="7" t="s">
        <v>65</v>
      </c>
      <c r="H14" s="43">
        <v>3611996000</v>
      </c>
      <c r="I14" s="43">
        <v>1902066229.9099998</v>
      </c>
      <c r="J14" s="50">
        <f t="shared" si="0"/>
        <v>52.659699233055626</v>
      </c>
    </row>
    <row r="15" spans="2:10" ht="15">
      <c r="B15" s="68"/>
      <c r="C15" s="71"/>
      <c r="D15" s="71"/>
      <c r="E15" s="74"/>
      <c r="F15" s="6" t="s">
        <v>19</v>
      </c>
      <c r="G15" s="7" t="s">
        <v>66</v>
      </c>
      <c r="H15" s="43">
        <v>6167453000</v>
      </c>
      <c r="I15" s="64">
        <f>4450718880.26</f>
        <v>4450718880.26</v>
      </c>
      <c r="J15" s="50">
        <f t="shared" si="0"/>
        <v>72.16461771593558</v>
      </c>
    </row>
    <row r="16" spans="2:10" ht="15">
      <c r="B16" s="68"/>
      <c r="C16" s="71"/>
      <c r="D16" s="71"/>
      <c r="E16" s="74"/>
      <c r="F16" s="6" t="s">
        <v>20</v>
      </c>
      <c r="G16" s="7" t="s">
        <v>67</v>
      </c>
      <c r="H16" s="43">
        <v>8480000</v>
      </c>
      <c r="I16" s="43">
        <v>5671366.76</v>
      </c>
      <c r="J16" s="50">
        <f t="shared" si="0"/>
        <v>66.879325</v>
      </c>
    </row>
    <row r="17" spans="2:10" ht="15">
      <c r="B17" s="68"/>
      <c r="C17" s="71"/>
      <c r="D17" s="71"/>
      <c r="E17" s="74"/>
      <c r="F17" s="6" t="s">
        <v>21</v>
      </c>
      <c r="G17" s="7" t="s">
        <v>68</v>
      </c>
      <c r="H17" s="43">
        <v>308343000</v>
      </c>
      <c r="I17" s="43">
        <v>225425591.3</v>
      </c>
      <c r="J17" s="50">
        <f t="shared" si="0"/>
        <v>73.10871052691321</v>
      </c>
    </row>
    <row r="18" spans="2:10" ht="15">
      <c r="B18" s="68"/>
      <c r="C18" s="71"/>
      <c r="D18" s="71"/>
      <c r="E18" s="74"/>
      <c r="F18" s="6" t="s">
        <v>22</v>
      </c>
      <c r="G18" s="7" t="s">
        <v>69</v>
      </c>
      <c r="H18" s="43">
        <v>10000000</v>
      </c>
      <c r="I18" s="43">
        <v>2000000</v>
      </c>
      <c r="J18" s="50">
        <f t="shared" si="0"/>
        <v>20</v>
      </c>
    </row>
    <row r="19" spans="2:10" ht="15">
      <c r="B19" s="68"/>
      <c r="C19" s="71"/>
      <c r="D19" s="71"/>
      <c r="E19" s="74"/>
      <c r="F19" s="6" t="s">
        <v>23</v>
      </c>
      <c r="G19" s="7" t="s">
        <v>70</v>
      </c>
      <c r="H19" s="43">
        <v>25020000</v>
      </c>
      <c r="I19" s="43">
        <v>11734544.799999999</v>
      </c>
      <c r="J19" s="50">
        <f t="shared" si="0"/>
        <v>46.90065867306154</v>
      </c>
    </row>
    <row r="20" spans="2:10" ht="15">
      <c r="B20" s="68"/>
      <c r="C20" s="71"/>
      <c r="D20" s="71"/>
      <c r="E20" s="74"/>
      <c r="F20" s="6" t="s">
        <v>24</v>
      </c>
      <c r="G20" s="7" t="s">
        <v>71</v>
      </c>
      <c r="H20" s="43">
        <v>730462000</v>
      </c>
      <c r="I20" s="43">
        <v>649415588.93</v>
      </c>
      <c r="J20" s="50">
        <f t="shared" si="0"/>
        <v>88.90477381848747</v>
      </c>
    </row>
    <row r="21" spans="2:10" ht="15">
      <c r="B21" s="68"/>
      <c r="C21" s="71"/>
      <c r="D21" s="71"/>
      <c r="E21" s="74"/>
      <c r="F21" s="6" t="s">
        <v>25</v>
      </c>
      <c r="G21" s="7" t="s">
        <v>72</v>
      </c>
      <c r="H21" s="43">
        <v>248067000</v>
      </c>
      <c r="I21" s="43">
        <v>244231775.61</v>
      </c>
      <c r="J21" s="50">
        <f t="shared" si="0"/>
        <v>98.45395623359818</v>
      </c>
    </row>
    <row r="22" spans="2:10" ht="15">
      <c r="B22" s="68"/>
      <c r="C22" s="71"/>
      <c r="D22" s="71"/>
      <c r="E22" s="74"/>
      <c r="F22" s="6" t="s">
        <v>26</v>
      </c>
      <c r="G22" s="7" t="s">
        <v>73</v>
      </c>
      <c r="H22" s="43">
        <v>58508638000</v>
      </c>
      <c r="I22" s="43">
        <v>35308444768.479996</v>
      </c>
      <c r="J22" s="50">
        <f t="shared" si="0"/>
        <v>60.34740505919826</v>
      </c>
    </row>
    <row r="23" spans="2:10" ht="15">
      <c r="B23" s="68"/>
      <c r="C23" s="71"/>
      <c r="D23" s="71"/>
      <c r="E23" s="74"/>
      <c r="F23" s="11" t="s">
        <v>27</v>
      </c>
      <c r="G23" s="12" t="s">
        <v>74</v>
      </c>
      <c r="H23" s="44">
        <v>109100000</v>
      </c>
      <c r="I23" s="44">
        <v>50979096.6</v>
      </c>
      <c r="J23" s="51">
        <f t="shared" si="0"/>
        <v>46.726944637946836</v>
      </c>
    </row>
    <row r="24" spans="2:10" ht="15">
      <c r="B24" s="69"/>
      <c r="C24" s="72"/>
      <c r="D24" s="72"/>
      <c r="E24" s="75"/>
      <c r="F24" s="11">
        <v>621</v>
      </c>
      <c r="G24" s="34" t="s">
        <v>104</v>
      </c>
      <c r="H24" s="44">
        <v>869767000</v>
      </c>
      <c r="I24" s="44">
        <v>869766900</v>
      </c>
      <c r="J24" s="51">
        <f t="shared" si="0"/>
        <v>99.99998850266796</v>
      </c>
    </row>
    <row r="25" spans="2:10" ht="15">
      <c r="B25" s="76" t="s">
        <v>50</v>
      </c>
      <c r="C25" s="81"/>
      <c r="D25" s="81"/>
      <c r="E25" s="81"/>
      <c r="F25" s="81"/>
      <c r="G25" s="82"/>
      <c r="H25" s="21">
        <f>SUM(H7:H24)</f>
        <v>81464034000</v>
      </c>
      <c r="I25" s="21">
        <f>SUM(I7:I24)</f>
        <v>52118511472.909996</v>
      </c>
      <c r="J25" s="52">
        <f t="shared" si="0"/>
        <v>63.9773270654753</v>
      </c>
    </row>
    <row r="26" spans="2:10" ht="15">
      <c r="B26" s="79" t="s">
        <v>31</v>
      </c>
      <c r="C26" s="80" t="s">
        <v>56</v>
      </c>
      <c r="D26" s="80" t="s">
        <v>57</v>
      </c>
      <c r="E26" s="80" t="s">
        <v>28</v>
      </c>
      <c r="F26" s="9" t="s">
        <v>29</v>
      </c>
      <c r="G26" s="10" t="s">
        <v>75</v>
      </c>
      <c r="H26" s="22">
        <v>31422000</v>
      </c>
      <c r="I26" s="22">
        <v>0</v>
      </c>
      <c r="J26" s="53">
        <f t="shared" si="0"/>
        <v>0</v>
      </c>
    </row>
    <row r="27" spans="2:10" ht="15">
      <c r="B27" s="68"/>
      <c r="C27" s="74"/>
      <c r="D27" s="74"/>
      <c r="E27" s="74"/>
      <c r="F27" s="6" t="s">
        <v>30</v>
      </c>
      <c r="G27" s="7" t="s">
        <v>76</v>
      </c>
      <c r="H27" s="38">
        <v>5294000</v>
      </c>
      <c r="I27" s="38">
        <v>0</v>
      </c>
      <c r="J27" s="50">
        <f t="shared" si="0"/>
        <v>0</v>
      </c>
    </row>
    <row r="28" spans="2:10" ht="15">
      <c r="B28" s="68"/>
      <c r="C28" s="74"/>
      <c r="D28" s="74"/>
      <c r="E28" s="74"/>
      <c r="F28" s="6" t="s">
        <v>14</v>
      </c>
      <c r="G28" s="7" t="s">
        <v>61</v>
      </c>
      <c r="H28" s="38">
        <v>3750000</v>
      </c>
      <c r="I28" s="38">
        <v>1048362.84</v>
      </c>
      <c r="J28" s="50">
        <f t="shared" si="0"/>
        <v>27.9563424</v>
      </c>
    </row>
    <row r="29" spans="2:10" ht="15">
      <c r="B29" s="68"/>
      <c r="C29" s="74"/>
      <c r="D29" s="74"/>
      <c r="E29" s="74"/>
      <c r="F29" s="6" t="s">
        <v>15</v>
      </c>
      <c r="G29" s="7" t="s">
        <v>62</v>
      </c>
      <c r="H29" s="38">
        <v>10600000</v>
      </c>
      <c r="I29" s="38">
        <v>4571030.26</v>
      </c>
      <c r="J29" s="50">
        <f t="shared" si="0"/>
        <v>43.122926981132075</v>
      </c>
    </row>
    <row r="30" spans="2:10" ht="15">
      <c r="B30" s="68"/>
      <c r="C30" s="74"/>
      <c r="D30" s="74"/>
      <c r="E30" s="74"/>
      <c r="F30" s="6" t="s">
        <v>16</v>
      </c>
      <c r="G30" s="7" t="s">
        <v>63</v>
      </c>
      <c r="H30" s="38">
        <v>38650000</v>
      </c>
      <c r="I30" s="38">
        <v>4249834.36</v>
      </c>
      <c r="J30" s="50">
        <f t="shared" si="0"/>
        <v>10.995690452781371</v>
      </c>
    </row>
    <row r="31" spans="2:10" ht="15">
      <c r="B31" s="68"/>
      <c r="C31" s="74"/>
      <c r="D31" s="74"/>
      <c r="E31" s="74"/>
      <c r="F31" s="6" t="s">
        <v>17</v>
      </c>
      <c r="G31" s="7" t="s">
        <v>64</v>
      </c>
      <c r="H31" s="38">
        <v>30700000</v>
      </c>
      <c r="I31" s="38">
        <v>19863911.96</v>
      </c>
      <c r="J31" s="50">
        <f t="shared" si="0"/>
        <v>64.70329628664496</v>
      </c>
    </row>
    <row r="32" spans="2:10" ht="15">
      <c r="B32" s="68"/>
      <c r="C32" s="74"/>
      <c r="D32" s="74"/>
      <c r="E32" s="74"/>
      <c r="F32" s="6" t="s">
        <v>18</v>
      </c>
      <c r="G32" s="7" t="s">
        <v>65</v>
      </c>
      <c r="H32" s="38">
        <v>89200000</v>
      </c>
      <c r="I32" s="38">
        <v>18608275.67</v>
      </c>
      <c r="J32" s="50">
        <f t="shared" si="0"/>
        <v>20.861295594170407</v>
      </c>
    </row>
    <row r="33" spans="2:10" ht="15">
      <c r="B33" s="68"/>
      <c r="C33" s="74"/>
      <c r="D33" s="74"/>
      <c r="E33" s="74"/>
      <c r="F33" s="6" t="s">
        <v>19</v>
      </c>
      <c r="G33" s="7" t="s">
        <v>66</v>
      </c>
      <c r="H33" s="38">
        <v>9250000</v>
      </c>
      <c r="I33" s="38">
        <v>3750173.07</v>
      </c>
      <c r="J33" s="50">
        <f t="shared" si="0"/>
        <v>40.54241156756756</v>
      </c>
    </row>
    <row r="34" spans="2:10" ht="15">
      <c r="B34" s="68"/>
      <c r="C34" s="74"/>
      <c r="D34" s="74"/>
      <c r="E34" s="74"/>
      <c r="F34" s="6" t="s">
        <v>25</v>
      </c>
      <c r="G34" s="7" t="s">
        <v>72</v>
      </c>
      <c r="H34" s="38">
        <v>14400000</v>
      </c>
      <c r="I34" s="38">
        <v>2521200</v>
      </c>
      <c r="J34" s="50">
        <f t="shared" si="0"/>
        <v>17.508333333333333</v>
      </c>
    </row>
    <row r="35" spans="2:10" ht="15">
      <c r="B35" s="69"/>
      <c r="C35" s="75"/>
      <c r="D35" s="75"/>
      <c r="E35" s="75"/>
      <c r="F35" s="11" t="s">
        <v>26</v>
      </c>
      <c r="G35" s="7" t="s">
        <v>73</v>
      </c>
      <c r="H35" s="45">
        <v>87270000</v>
      </c>
      <c r="I35" s="45">
        <v>11406367.870000001</v>
      </c>
      <c r="J35" s="51">
        <f t="shared" si="0"/>
        <v>13.070204961613385</v>
      </c>
    </row>
    <row r="36" spans="2:10" ht="15">
      <c r="B36" s="76" t="s">
        <v>51</v>
      </c>
      <c r="C36" s="77"/>
      <c r="D36" s="77"/>
      <c r="E36" s="77"/>
      <c r="F36" s="77"/>
      <c r="G36" s="78"/>
      <c r="H36" s="21">
        <f>SUM(H26:H35)</f>
        <v>320536000</v>
      </c>
      <c r="I36" s="21">
        <f>SUM(I26:I35)</f>
        <v>66019156.03</v>
      </c>
      <c r="J36" s="52">
        <f t="shared" si="0"/>
        <v>20.59648714340979</v>
      </c>
    </row>
    <row r="37" spans="2:10" ht="15">
      <c r="B37" s="28" t="s">
        <v>105</v>
      </c>
      <c r="C37" s="6">
        <v>210</v>
      </c>
      <c r="D37" s="6">
        <v>1703</v>
      </c>
      <c r="E37" s="5" t="s">
        <v>28</v>
      </c>
      <c r="F37" s="6" t="s">
        <v>19</v>
      </c>
      <c r="G37" s="7" t="s">
        <v>66</v>
      </c>
      <c r="H37" s="38">
        <v>727000</v>
      </c>
      <c r="I37" s="38">
        <v>727000</v>
      </c>
      <c r="J37" s="50">
        <f t="shared" si="0"/>
        <v>100</v>
      </c>
    </row>
    <row r="38" spans="2:10" ht="15">
      <c r="B38" s="76" t="s">
        <v>106</v>
      </c>
      <c r="C38" s="77"/>
      <c r="D38" s="77"/>
      <c r="E38" s="77"/>
      <c r="F38" s="77"/>
      <c r="G38" s="78"/>
      <c r="H38" s="21">
        <f>SUM(H37)</f>
        <v>727000</v>
      </c>
      <c r="I38" s="21">
        <f>SUM(I37)</f>
        <v>727000</v>
      </c>
      <c r="J38" s="52">
        <f t="shared" si="0"/>
        <v>100</v>
      </c>
    </row>
    <row r="39" spans="2:10" ht="15">
      <c r="B39" s="79" t="s">
        <v>32</v>
      </c>
      <c r="C39" s="80" t="s">
        <v>56</v>
      </c>
      <c r="D39" s="80" t="s">
        <v>57</v>
      </c>
      <c r="E39" s="80" t="s">
        <v>28</v>
      </c>
      <c r="F39" s="9" t="s">
        <v>14</v>
      </c>
      <c r="G39" s="10" t="s">
        <v>61</v>
      </c>
      <c r="H39" s="22">
        <v>8040000</v>
      </c>
      <c r="I39" s="22">
        <v>0</v>
      </c>
      <c r="J39" s="65">
        <f t="shared" si="0"/>
        <v>0</v>
      </c>
    </row>
    <row r="40" spans="2:10" ht="15">
      <c r="B40" s="68"/>
      <c r="C40" s="74"/>
      <c r="D40" s="74"/>
      <c r="E40" s="74"/>
      <c r="F40" s="6" t="s">
        <v>15</v>
      </c>
      <c r="G40" s="7" t="s">
        <v>62</v>
      </c>
      <c r="H40" s="38">
        <v>1320000</v>
      </c>
      <c r="I40" s="38">
        <v>0</v>
      </c>
      <c r="J40" s="56">
        <f t="shared" si="0"/>
        <v>0</v>
      </c>
    </row>
    <row r="41" spans="2:10" ht="15">
      <c r="B41" s="68"/>
      <c r="C41" s="74"/>
      <c r="D41" s="74"/>
      <c r="E41" s="74"/>
      <c r="F41" s="6" t="s">
        <v>16</v>
      </c>
      <c r="G41" s="7" t="s">
        <v>63</v>
      </c>
      <c r="H41" s="38">
        <v>2520000</v>
      </c>
      <c r="I41" s="38">
        <v>0</v>
      </c>
      <c r="J41" s="56">
        <f t="shared" si="0"/>
        <v>0</v>
      </c>
    </row>
    <row r="42" spans="2:10" ht="15">
      <c r="B42" s="68"/>
      <c r="C42" s="74"/>
      <c r="D42" s="74"/>
      <c r="E42" s="74"/>
      <c r="F42" s="6" t="s">
        <v>17</v>
      </c>
      <c r="G42" s="7" t="s">
        <v>64</v>
      </c>
      <c r="H42" s="38">
        <v>2160000</v>
      </c>
      <c r="I42" s="38">
        <v>0</v>
      </c>
      <c r="J42" s="56">
        <f t="shared" si="0"/>
        <v>0</v>
      </c>
    </row>
    <row r="43" spans="2:10" ht="15">
      <c r="B43" s="68"/>
      <c r="C43" s="74"/>
      <c r="D43" s="74"/>
      <c r="E43" s="74"/>
      <c r="F43" s="6" t="s">
        <v>18</v>
      </c>
      <c r="G43" s="7" t="s">
        <v>65</v>
      </c>
      <c r="H43" s="38">
        <v>528000</v>
      </c>
      <c r="I43" s="38">
        <v>0</v>
      </c>
      <c r="J43" s="56">
        <f t="shared" si="0"/>
        <v>0</v>
      </c>
    </row>
    <row r="44" spans="2:10" ht="15">
      <c r="B44" s="68"/>
      <c r="C44" s="74"/>
      <c r="D44" s="74"/>
      <c r="E44" s="74"/>
      <c r="F44" s="6" t="s">
        <v>19</v>
      </c>
      <c r="G44" s="7" t="s">
        <v>66</v>
      </c>
      <c r="H44" s="38">
        <v>696000</v>
      </c>
      <c r="I44" s="38">
        <v>0</v>
      </c>
      <c r="J44" s="56">
        <f t="shared" si="0"/>
        <v>0</v>
      </c>
    </row>
    <row r="45" spans="2:10" ht="15">
      <c r="B45" s="68"/>
      <c r="C45" s="74"/>
      <c r="D45" s="74"/>
      <c r="E45" s="74"/>
      <c r="F45" s="6" t="s">
        <v>23</v>
      </c>
      <c r="G45" s="7" t="s">
        <v>70</v>
      </c>
      <c r="H45" s="38">
        <v>60000</v>
      </c>
      <c r="I45" s="38">
        <v>0</v>
      </c>
      <c r="J45" s="56">
        <f t="shared" si="0"/>
        <v>0</v>
      </c>
    </row>
    <row r="46" spans="2:10" ht="15">
      <c r="B46" s="69"/>
      <c r="C46" s="75"/>
      <c r="D46" s="75"/>
      <c r="E46" s="75"/>
      <c r="F46" s="6" t="s">
        <v>26</v>
      </c>
      <c r="G46" s="7" t="s">
        <v>73</v>
      </c>
      <c r="H46" s="38">
        <v>216000</v>
      </c>
      <c r="I46" s="38">
        <v>0</v>
      </c>
      <c r="J46" s="56">
        <f t="shared" si="0"/>
        <v>0</v>
      </c>
    </row>
    <row r="47" spans="2:10" ht="15">
      <c r="B47" s="76" t="s">
        <v>52</v>
      </c>
      <c r="C47" s="77"/>
      <c r="D47" s="77"/>
      <c r="E47" s="77"/>
      <c r="F47" s="77"/>
      <c r="G47" s="78"/>
      <c r="H47" s="21">
        <f>SUM(H39:H46)</f>
        <v>15540000</v>
      </c>
      <c r="I47" s="21">
        <f>SUM(I39:I46)</f>
        <v>0</v>
      </c>
      <c r="J47" s="57">
        <f t="shared" si="0"/>
        <v>0</v>
      </c>
    </row>
    <row r="48" spans="2:10" ht="15">
      <c r="B48" s="28" t="s">
        <v>33</v>
      </c>
      <c r="C48" s="6">
        <v>210</v>
      </c>
      <c r="D48" s="6">
        <v>1703</v>
      </c>
      <c r="E48" s="5" t="s">
        <v>28</v>
      </c>
      <c r="F48" s="6" t="s">
        <v>25</v>
      </c>
      <c r="G48" s="7" t="s">
        <v>72</v>
      </c>
      <c r="H48" s="38">
        <v>313000000</v>
      </c>
      <c r="I48" s="38">
        <v>41831670.65</v>
      </c>
      <c r="J48" s="56">
        <f t="shared" si="0"/>
        <v>13.364751006389774</v>
      </c>
    </row>
    <row r="49" spans="2:10" ht="15">
      <c r="B49" s="76" t="s">
        <v>53</v>
      </c>
      <c r="C49" s="77"/>
      <c r="D49" s="77"/>
      <c r="E49" s="77"/>
      <c r="F49" s="77"/>
      <c r="G49" s="78"/>
      <c r="H49" s="21">
        <f>SUM(H48)</f>
        <v>313000000</v>
      </c>
      <c r="I49" s="21">
        <f>SUM(I48)</f>
        <v>41831670.65</v>
      </c>
      <c r="J49" s="57">
        <f t="shared" si="0"/>
        <v>13.364751006389774</v>
      </c>
    </row>
    <row r="50" spans="2:10" ht="15">
      <c r="B50" s="79" t="s">
        <v>34</v>
      </c>
      <c r="C50" s="80">
        <v>210</v>
      </c>
      <c r="D50" s="80">
        <v>1703</v>
      </c>
      <c r="E50" s="80" t="s">
        <v>28</v>
      </c>
      <c r="F50" s="6" t="s">
        <v>15</v>
      </c>
      <c r="G50" s="7" t="s">
        <v>62</v>
      </c>
      <c r="H50" s="38">
        <v>100000</v>
      </c>
      <c r="I50" s="38">
        <v>60900</v>
      </c>
      <c r="J50" s="50">
        <f t="shared" si="0"/>
        <v>60.9</v>
      </c>
    </row>
    <row r="51" spans="2:10" ht="15">
      <c r="B51" s="68"/>
      <c r="C51" s="74"/>
      <c r="D51" s="74"/>
      <c r="E51" s="74"/>
      <c r="F51" s="6" t="s">
        <v>16</v>
      </c>
      <c r="G51" s="7" t="s">
        <v>63</v>
      </c>
      <c r="H51" s="38">
        <v>3000000</v>
      </c>
      <c r="I51" s="38">
        <v>1106780.08</v>
      </c>
      <c r="J51" s="50">
        <f t="shared" si="0"/>
        <v>36.89266933333333</v>
      </c>
    </row>
    <row r="52" spans="2:10" ht="15">
      <c r="B52" s="68"/>
      <c r="C52" s="74"/>
      <c r="D52" s="74"/>
      <c r="E52" s="74"/>
      <c r="F52" s="6" t="s">
        <v>17</v>
      </c>
      <c r="G52" s="7" t="s">
        <v>64</v>
      </c>
      <c r="H52" s="38">
        <v>1628000</v>
      </c>
      <c r="I52" s="38">
        <v>1339800</v>
      </c>
      <c r="J52" s="50">
        <f t="shared" si="0"/>
        <v>82.2972972972973</v>
      </c>
    </row>
    <row r="53" spans="2:10" ht="15">
      <c r="B53" s="68"/>
      <c r="C53" s="74"/>
      <c r="D53" s="74"/>
      <c r="E53" s="74"/>
      <c r="F53" s="6" t="s">
        <v>18</v>
      </c>
      <c r="G53" s="7" t="s">
        <v>65</v>
      </c>
      <c r="H53" s="38">
        <v>25023000</v>
      </c>
      <c r="I53" s="38">
        <v>16647201.82</v>
      </c>
      <c r="J53" s="50">
        <f t="shared" si="0"/>
        <v>66.52760188626465</v>
      </c>
    </row>
    <row r="54" spans="2:10" ht="15">
      <c r="B54" s="68"/>
      <c r="C54" s="74"/>
      <c r="D54" s="74"/>
      <c r="E54" s="74"/>
      <c r="F54" s="6" t="s">
        <v>19</v>
      </c>
      <c r="G54" s="7" t="s">
        <v>66</v>
      </c>
      <c r="H54" s="38">
        <v>4279000</v>
      </c>
      <c r="I54" s="38">
        <v>1901884.88</v>
      </c>
      <c r="J54" s="50">
        <f t="shared" si="0"/>
        <v>44.44694741762093</v>
      </c>
    </row>
    <row r="55" spans="2:10" ht="15">
      <c r="B55" s="68"/>
      <c r="C55" s="74"/>
      <c r="D55" s="74"/>
      <c r="E55" s="74"/>
      <c r="F55" s="6" t="s">
        <v>25</v>
      </c>
      <c r="G55" s="7" t="s">
        <v>72</v>
      </c>
      <c r="H55" s="38">
        <v>813961000</v>
      </c>
      <c r="I55" s="38">
        <v>301555892.87</v>
      </c>
      <c r="J55" s="50">
        <f t="shared" si="0"/>
        <v>37.04795351005761</v>
      </c>
    </row>
    <row r="56" spans="2:10" ht="15">
      <c r="B56" s="69"/>
      <c r="C56" s="75"/>
      <c r="D56" s="75"/>
      <c r="E56" s="75"/>
      <c r="F56" s="6" t="s">
        <v>26</v>
      </c>
      <c r="G56" s="7" t="s">
        <v>73</v>
      </c>
      <c r="H56" s="38">
        <v>58271000</v>
      </c>
      <c r="I56" s="38">
        <v>5407741</v>
      </c>
      <c r="J56" s="50">
        <f t="shared" si="0"/>
        <v>9.28032983816993</v>
      </c>
    </row>
    <row r="57" spans="2:10" ht="15">
      <c r="B57" s="76" t="s">
        <v>54</v>
      </c>
      <c r="C57" s="77"/>
      <c r="D57" s="77"/>
      <c r="E57" s="77"/>
      <c r="F57" s="77"/>
      <c r="G57" s="78"/>
      <c r="H57" s="21">
        <f>SUM(H50:H56)</f>
        <v>906262000</v>
      </c>
      <c r="I57" s="21">
        <f>SUM(I50:I56)</f>
        <v>328020200.65</v>
      </c>
      <c r="J57" s="52">
        <f t="shared" si="0"/>
        <v>36.19485321573673</v>
      </c>
    </row>
    <row r="58" spans="2:10" ht="15">
      <c r="B58" s="79" t="s">
        <v>36</v>
      </c>
      <c r="C58" s="80">
        <v>210</v>
      </c>
      <c r="D58" s="80">
        <v>1703</v>
      </c>
      <c r="E58" s="80" t="s">
        <v>28</v>
      </c>
      <c r="F58" s="9" t="s">
        <v>14</v>
      </c>
      <c r="G58" s="10" t="s">
        <v>61</v>
      </c>
      <c r="H58" s="38">
        <v>3551000</v>
      </c>
      <c r="I58" s="38">
        <v>3535441.25</v>
      </c>
      <c r="J58" s="56">
        <f t="shared" si="0"/>
        <v>99.56184877499295</v>
      </c>
    </row>
    <row r="59" spans="2:10" ht="15">
      <c r="B59" s="68"/>
      <c r="C59" s="74"/>
      <c r="D59" s="74"/>
      <c r="E59" s="74"/>
      <c r="F59" s="6" t="s">
        <v>15</v>
      </c>
      <c r="G59" s="7" t="s">
        <v>62</v>
      </c>
      <c r="H59" s="38">
        <v>1376000</v>
      </c>
      <c r="I59" s="38">
        <v>1300000</v>
      </c>
      <c r="J59" s="56">
        <f t="shared" si="0"/>
        <v>94.47674418604652</v>
      </c>
    </row>
    <row r="60" spans="2:10" ht="15">
      <c r="B60" s="68"/>
      <c r="C60" s="74"/>
      <c r="D60" s="74"/>
      <c r="E60" s="74"/>
      <c r="F60" s="6" t="s">
        <v>16</v>
      </c>
      <c r="G60" s="7" t="s">
        <v>63</v>
      </c>
      <c r="H60" s="38">
        <v>1260000</v>
      </c>
      <c r="I60" s="38">
        <v>1177000</v>
      </c>
      <c r="J60" s="56">
        <f t="shared" si="0"/>
        <v>93.41269841269842</v>
      </c>
    </row>
    <row r="61" spans="2:10" ht="15">
      <c r="B61" s="68"/>
      <c r="C61" s="74"/>
      <c r="D61" s="74"/>
      <c r="E61" s="74"/>
      <c r="F61" s="6" t="s">
        <v>17</v>
      </c>
      <c r="G61" s="7" t="s">
        <v>64</v>
      </c>
      <c r="H61" s="38">
        <v>952000</v>
      </c>
      <c r="I61" s="38">
        <v>952000</v>
      </c>
      <c r="J61" s="56">
        <f t="shared" si="0"/>
        <v>100</v>
      </c>
    </row>
    <row r="62" spans="2:10" ht="15">
      <c r="B62" s="68"/>
      <c r="C62" s="74"/>
      <c r="D62" s="74"/>
      <c r="E62" s="74"/>
      <c r="F62" s="6" t="s">
        <v>18</v>
      </c>
      <c r="G62" s="7" t="s">
        <v>64</v>
      </c>
      <c r="H62" s="38">
        <v>566000</v>
      </c>
      <c r="I62" s="38">
        <v>300000</v>
      </c>
      <c r="J62" s="56">
        <f t="shared" si="0"/>
        <v>53.003533568904594</v>
      </c>
    </row>
    <row r="63" spans="2:10" ht="15">
      <c r="B63" s="68"/>
      <c r="C63" s="74"/>
      <c r="D63" s="74"/>
      <c r="E63" s="74"/>
      <c r="F63" s="6" t="s">
        <v>19</v>
      </c>
      <c r="G63" s="7" t="s">
        <v>65</v>
      </c>
      <c r="H63" s="38">
        <v>294000</v>
      </c>
      <c r="I63" s="38">
        <v>283000</v>
      </c>
      <c r="J63" s="56">
        <f t="shared" si="0"/>
        <v>96.25850340136054</v>
      </c>
    </row>
    <row r="64" spans="2:10" ht="15">
      <c r="B64" s="68"/>
      <c r="C64" s="74"/>
      <c r="D64" s="74"/>
      <c r="E64" s="74"/>
      <c r="F64" s="6" t="s">
        <v>25</v>
      </c>
      <c r="G64" s="7" t="s">
        <v>72</v>
      </c>
      <c r="H64" s="38">
        <v>3080000</v>
      </c>
      <c r="I64" s="38">
        <v>0</v>
      </c>
      <c r="J64" s="56">
        <f t="shared" si="0"/>
        <v>0</v>
      </c>
    </row>
    <row r="65" spans="2:10" ht="15">
      <c r="B65" s="69"/>
      <c r="C65" s="75"/>
      <c r="D65" s="75"/>
      <c r="E65" s="75"/>
      <c r="F65" s="6" t="s">
        <v>26</v>
      </c>
      <c r="G65" s="7" t="s">
        <v>73</v>
      </c>
      <c r="H65" s="38">
        <v>43326000</v>
      </c>
      <c r="I65" s="38">
        <v>50000</v>
      </c>
      <c r="J65" s="56">
        <f t="shared" si="0"/>
        <v>0.11540414531689977</v>
      </c>
    </row>
    <row r="66" spans="2:13" ht="15">
      <c r="B66" s="76" t="s">
        <v>55</v>
      </c>
      <c r="C66" s="77"/>
      <c r="D66" s="77"/>
      <c r="E66" s="77"/>
      <c r="F66" s="77"/>
      <c r="G66" s="78"/>
      <c r="H66" s="21">
        <f>SUM(H58:H65)</f>
        <v>54405000</v>
      </c>
      <c r="I66" s="21">
        <f>SUM(I58:I65)</f>
        <v>7597441.25</v>
      </c>
      <c r="J66" s="57">
        <f t="shared" si="0"/>
        <v>13.96460113960114</v>
      </c>
      <c r="M66" t="s">
        <v>35</v>
      </c>
    </row>
    <row r="67" spans="2:14" ht="30.75" customHeight="1" thickBot="1">
      <c r="B67" s="83" t="s">
        <v>86</v>
      </c>
      <c r="C67" s="84"/>
      <c r="D67" s="84"/>
      <c r="E67" s="84"/>
      <c r="F67" s="84"/>
      <c r="G67" s="85"/>
      <c r="H67" s="27">
        <f>SUM(H66,H57,H49,H47,H38,H36,H25)</f>
        <v>83074504000</v>
      </c>
      <c r="I67" s="27">
        <f>SUM(I66,I57,I49,I47,I38,I36,I25)</f>
        <v>52562706941.49</v>
      </c>
      <c r="J67" s="58">
        <f t="shared" si="0"/>
        <v>63.271767402294685</v>
      </c>
      <c r="M67">
        <v>86855264000</v>
      </c>
      <c r="N67">
        <v>85607548702.21</v>
      </c>
    </row>
    <row r="68" spans="2:14" ht="15">
      <c r="B68" s="86" t="s">
        <v>10</v>
      </c>
      <c r="C68" s="89">
        <v>210</v>
      </c>
      <c r="D68" s="89">
        <v>1703</v>
      </c>
      <c r="E68" s="89" t="s">
        <v>37</v>
      </c>
      <c r="F68" s="24" t="s">
        <v>11</v>
      </c>
      <c r="G68" s="29" t="s">
        <v>58</v>
      </c>
      <c r="H68" s="26">
        <v>17246000</v>
      </c>
      <c r="I68" s="26">
        <v>13893760.91</v>
      </c>
      <c r="J68" s="55">
        <f t="shared" si="0"/>
        <v>80.56222260234257</v>
      </c>
      <c r="M68" s="3">
        <f>SUM(H67-M67)</f>
        <v>-3780760000</v>
      </c>
      <c r="N68" s="3">
        <f>SUM(I67-N67)</f>
        <v>-33044841760.72001</v>
      </c>
    </row>
    <row r="69" spans="2:10" ht="15">
      <c r="B69" s="87"/>
      <c r="C69" s="90"/>
      <c r="D69" s="90"/>
      <c r="E69" s="90"/>
      <c r="F69" s="36" t="s">
        <v>14</v>
      </c>
      <c r="G69" s="41" t="s">
        <v>61</v>
      </c>
      <c r="H69" s="38">
        <v>11780000</v>
      </c>
      <c r="I69" s="38">
        <v>6576803.9799999995</v>
      </c>
      <c r="J69" s="56">
        <f t="shared" si="0"/>
        <v>55.8302544991511</v>
      </c>
    </row>
    <row r="70" spans="2:10" ht="15">
      <c r="B70" s="87"/>
      <c r="C70" s="90"/>
      <c r="D70" s="90"/>
      <c r="E70" s="90"/>
      <c r="F70" s="36" t="s">
        <v>15</v>
      </c>
      <c r="G70" s="35" t="s">
        <v>62</v>
      </c>
      <c r="H70" s="38">
        <v>129293000</v>
      </c>
      <c r="I70" s="38">
        <v>62762068.63</v>
      </c>
      <c r="J70" s="56">
        <f t="shared" si="0"/>
        <v>48.54251090932997</v>
      </c>
    </row>
    <row r="71" spans="2:10" ht="15">
      <c r="B71" s="87"/>
      <c r="C71" s="90"/>
      <c r="D71" s="90"/>
      <c r="E71" s="90"/>
      <c r="F71" s="36" t="s">
        <v>16</v>
      </c>
      <c r="G71" s="35" t="s">
        <v>63</v>
      </c>
      <c r="H71" s="38">
        <v>11311000</v>
      </c>
      <c r="I71" s="38">
        <v>4574035.31</v>
      </c>
      <c r="J71" s="56">
        <f aca="true" t="shared" si="1" ref="J71:J134">SUM(I71/H71*100)</f>
        <v>40.4388233577933</v>
      </c>
    </row>
    <row r="72" spans="2:10" ht="15">
      <c r="B72" s="87"/>
      <c r="C72" s="90"/>
      <c r="D72" s="90"/>
      <c r="E72" s="90"/>
      <c r="F72" s="36" t="s">
        <v>17</v>
      </c>
      <c r="G72" s="35" t="s">
        <v>64</v>
      </c>
      <c r="H72" s="38">
        <v>913143000</v>
      </c>
      <c r="I72" s="38">
        <v>850421436.18</v>
      </c>
      <c r="J72" s="56">
        <f t="shared" si="1"/>
        <v>93.13124408553752</v>
      </c>
    </row>
    <row r="73" spans="2:10" ht="15">
      <c r="B73" s="87"/>
      <c r="C73" s="90"/>
      <c r="D73" s="90"/>
      <c r="E73" s="90"/>
      <c r="F73" s="36" t="s">
        <v>18</v>
      </c>
      <c r="G73" s="35" t="s">
        <v>65</v>
      </c>
      <c r="H73" s="38">
        <v>72709000</v>
      </c>
      <c r="I73" s="38">
        <v>31965115.740000002</v>
      </c>
      <c r="J73" s="56">
        <f t="shared" si="1"/>
        <v>43.96307986631641</v>
      </c>
    </row>
    <row r="74" spans="2:10" ht="15">
      <c r="B74" s="87"/>
      <c r="C74" s="90"/>
      <c r="D74" s="90"/>
      <c r="E74" s="90"/>
      <c r="F74" s="36" t="s">
        <v>19</v>
      </c>
      <c r="G74" s="35" t="s">
        <v>66</v>
      </c>
      <c r="H74" s="38">
        <v>142398000</v>
      </c>
      <c r="I74" s="38">
        <v>23943211.71</v>
      </c>
      <c r="J74" s="56">
        <f t="shared" si="1"/>
        <v>16.81428932288375</v>
      </c>
    </row>
    <row r="75" spans="2:10" ht="15">
      <c r="B75" s="87"/>
      <c r="C75" s="90"/>
      <c r="D75" s="90"/>
      <c r="E75" s="90"/>
      <c r="F75" s="36" t="s">
        <v>23</v>
      </c>
      <c r="G75" s="35" t="s">
        <v>70</v>
      </c>
      <c r="H75" s="38">
        <v>36000</v>
      </c>
      <c r="I75" s="38">
        <v>0</v>
      </c>
      <c r="J75" s="56">
        <f t="shared" si="1"/>
        <v>0</v>
      </c>
    </row>
    <row r="76" spans="2:10" ht="15">
      <c r="B76" s="87"/>
      <c r="C76" s="90"/>
      <c r="D76" s="90"/>
      <c r="E76" s="90"/>
      <c r="F76" s="36" t="s">
        <v>25</v>
      </c>
      <c r="G76" s="35" t="s">
        <v>72</v>
      </c>
      <c r="H76" s="38">
        <v>50000000</v>
      </c>
      <c r="I76" s="38">
        <v>362016</v>
      </c>
      <c r="J76" s="56">
        <f t="shared" si="1"/>
        <v>0.724032</v>
      </c>
    </row>
    <row r="77" spans="2:10" ht="15">
      <c r="B77" s="88"/>
      <c r="C77" s="91"/>
      <c r="D77" s="91"/>
      <c r="E77" s="91"/>
      <c r="F77" s="36" t="s">
        <v>26</v>
      </c>
      <c r="G77" s="35" t="s">
        <v>73</v>
      </c>
      <c r="H77" s="38">
        <v>108962000</v>
      </c>
      <c r="I77" s="38">
        <v>44309738.31</v>
      </c>
      <c r="J77" s="56">
        <f t="shared" si="1"/>
        <v>40.66531296231714</v>
      </c>
    </row>
    <row r="78" spans="2:14" ht="15">
      <c r="B78" s="92" t="s">
        <v>50</v>
      </c>
      <c r="C78" s="93"/>
      <c r="D78" s="93"/>
      <c r="E78" s="93"/>
      <c r="F78" s="93"/>
      <c r="G78" s="94"/>
      <c r="H78" s="21">
        <f>SUM(H68:H77)</f>
        <v>1456878000</v>
      </c>
      <c r="I78" s="21">
        <f>SUM(I68:I77)</f>
        <v>1038808186.77</v>
      </c>
      <c r="J78" s="57">
        <f t="shared" si="1"/>
        <v>71.30371841499425</v>
      </c>
      <c r="M78" s="14">
        <v>1256075000</v>
      </c>
      <c r="N78" s="14">
        <v>1205317924.5300002</v>
      </c>
    </row>
    <row r="79" spans="2:14" ht="15.75" thickBot="1">
      <c r="B79" s="95" t="s">
        <v>87</v>
      </c>
      <c r="C79" s="96"/>
      <c r="D79" s="96"/>
      <c r="E79" s="96"/>
      <c r="F79" s="96"/>
      <c r="G79" s="97"/>
      <c r="H79" s="27">
        <f>SUM(H78)</f>
        <v>1456878000</v>
      </c>
      <c r="I79" s="27">
        <f>SUM(I78)</f>
        <v>1038808186.77</v>
      </c>
      <c r="J79" s="58">
        <f t="shared" si="1"/>
        <v>71.30371841499425</v>
      </c>
      <c r="M79" s="15">
        <f>SUM(H79-M78)</f>
        <v>200803000</v>
      </c>
      <c r="N79" s="15">
        <f>SUM(I79-N78)</f>
        <v>-166509737.76000023</v>
      </c>
    </row>
    <row r="80" spans="2:10" ht="15">
      <c r="B80" s="67" t="s">
        <v>10</v>
      </c>
      <c r="C80" s="73">
        <v>210</v>
      </c>
      <c r="D80" s="73">
        <v>1703</v>
      </c>
      <c r="E80" s="73" t="s">
        <v>40</v>
      </c>
      <c r="F80" s="17" t="s">
        <v>29</v>
      </c>
      <c r="G80" s="18" t="s">
        <v>75</v>
      </c>
      <c r="H80" s="26">
        <v>47263933000</v>
      </c>
      <c r="I80" s="26">
        <v>34492064800.83</v>
      </c>
      <c r="J80" s="49">
        <f t="shared" si="1"/>
        <v>72.97755944438649</v>
      </c>
    </row>
    <row r="81" spans="2:10" ht="15">
      <c r="B81" s="68"/>
      <c r="C81" s="74"/>
      <c r="D81" s="74"/>
      <c r="E81" s="74"/>
      <c r="F81" s="6" t="s">
        <v>30</v>
      </c>
      <c r="G81" s="7" t="s">
        <v>76</v>
      </c>
      <c r="H81" s="38">
        <v>9015293000</v>
      </c>
      <c r="I81" s="38">
        <v>6783929860.84</v>
      </c>
      <c r="J81" s="50">
        <f t="shared" si="1"/>
        <v>75.24913345400977</v>
      </c>
    </row>
    <row r="82" spans="2:10" ht="15">
      <c r="B82" s="68"/>
      <c r="C82" s="74"/>
      <c r="D82" s="74"/>
      <c r="E82" s="74"/>
      <c r="F82" s="6" t="s">
        <v>38</v>
      </c>
      <c r="G82" s="7" t="s">
        <v>77</v>
      </c>
      <c r="H82" s="38">
        <v>540429000</v>
      </c>
      <c r="I82" s="38">
        <v>424814432.10999995</v>
      </c>
      <c r="J82" s="50">
        <f t="shared" si="1"/>
        <v>78.60689047219893</v>
      </c>
    </row>
    <row r="83" spans="2:10" ht="15">
      <c r="B83" s="68"/>
      <c r="C83" s="74"/>
      <c r="D83" s="74"/>
      <c r="E83" s="74"/>
      <c r="F83" s="6" t="s">
        <v>12</v>
      </c>
      <c r="G83" s="7" t="s">
        <v>59</v>
      </c>
      <c r="H83" s="38">
        <v>5266500000</v>
      </c>
      <c r="I83" s="38">
        <v>4069134059.28</v>
      </c>
      <c r="J83" s="50">
        <f t="shared" si="1"/>
        <v>77.26448417886643</v>
      </c>
    </row>
    <row r="84" spans="2:10" ht="15">
      <c r="B84" s="69"/>
      <c r="C84" s="75"/>
      <c r="D84" s="75"/>
      <c r="E84" s="75"/>
      <c r="F84" s="6" t="s">
        <v>39</v>
      </c>
      <c r="G84" s="7" t="s">
        <v>78</v>
      </c>
      <c r="H84" s="38">
        <v>410000000</v>
      </c>
      <c r="I84" s="38">
        <v>254539921.38</v>
      </c>
      <c r="J84" s="50">
        <f t="shared" si="1"/>
        <v>62.08290765365854</v>
      </c>
    </row>
    <row r="85" spans="2:10" ht="15">
      <c r="B85" s="76" t="s">
        <v>50</v>
      </c>
      <c r="C85" s="77"/>
      <c r="D85" s="77"/>
      <c r="E85" s="77"/>
      <c r="F85" s="77"/>
      <c r="G85" s="78"/>
      <c r="H85" s="21">
        <f>SUM(H80:H84)</f>
        <v>62496155000</v>
      </c>
      <c r="I85" s="21">
        <f>SUM(I80:I84)</f>
        <v>46024483074.439995</v>
      </c>
      <c r="J85" s="52">
        <f t="shared" si="1"/>
        <v>73.64370347974206</v>
      </c>
    </row>
    <row r="86" spans="2:14" ht="15.75" thickBot="1">
      <c r="B86" s="83" t="s">
        <v>88</v>
      </c>
      <c r="C86" s="84"/>
      <c r="D86" s="84"/>
      <c r="E86" s="84"/>
      <c r="F86" s="84"/>
      <c r="G86" s="85"/>
      <c r="H86" s="27">
        <f>SUM(H85)</f>
        <v>62496155000</v>
      </c>
      <c r="I86" s="27">
        <f>SUM(I85)</f>
        <v>46024483074.439995</v>
      </c>
      <c r="J86" s="54">
        <f t="shared" si="1"/>
        <v>73.64370347974206</v>
      </c>
      <c r="M86" s="14">
        <v>47713433000</v>
      </c>
      <c r="N86" s="14">
        <v>47687376213.69</v>
      </c>
    </row>
    <row r="87" spans="2:14" ht="15">
      <c r="B87" s="86" t="s">
        <v>10</v>
      </c>
      <c r="C87" s="89">
        <v>210</v>
      </c>
      <c r="D87" s="89">
        <v>1703</v>
      </c>
      <c r="E87" s="89" t="s">
        <v>41</v>
      </c>
      <c r="F87" s="36" t="s">
        <v>14</v>
      </c>
      <c r="G87" s="35" t="s">
        <v>61</v>
      </c>
      <c r="H87" s="26">
        <v>688194000</v>
      </c>
      <c r="I87" s="26">
        <v>605945536.33</v>
      </c>
      <c r="J87" s="55">
        <f t="shared" si="1"/>
        <v>88.04865144566794</v>
      </c>
      <c r="M87" s="15">
        <f>SUM(H86-M86)</f>
        <v>14782722000</v>
      </c>
      <c r="N87" s="15">
        <f>SUM(I86-N86)</f>
        <v>-1662893139.2500076</v>
      </c>
    </row>
    <row r="88" spans="2:10" ht="15">
      <c r="B88" s="87"/>
      <c r="C88" s="90"/>
      <c r="D88" s="90"/>
      <c r="E88" s="90"/>
      <c r="F88" s="36" t="s">
        <v>15</v>
      </c>
      <c r="G88" s="35" t="s">
        <v>62</v>
      </c>
      <c r="H88" s="38">
        <v>4450000</v>
      </c>
      <c r="I88" s="38">
        <v>2980652.08</v>
      </c>
      <c r="J88" s="56">
        <f t="shared" si="1"/>
        <v>66.98094561797753</v>
      </c>
    </row>
    <row r="89" spans="2:10" ht="15">
      <c r="B89" s="87"/>
      <c r="C89" s="90"/>
      <c r="D89" s="90"/>
      <c r="E89" s="90"/>
      <c r="F89" s="36" t="s">
        <v>16</v>
      </c>
      <c r="G89" s="35" t="s">
        <v>63</v>
      </c>
      <c r="H89" s="38">
        <v>255300000</v>
      </c>
      <c r="I89" s="38">
        <v>152672067.11</v>
      </c>
      <c r="J89" s="56">
        <f t="shared" si="1"/>
        <v>59.80104469643557</v>
      </c>
    </row>
    <row r="90" spans="2:10" ht="15">
      <c r="B90" s="87"/>
      <c r="C90" s="90"/>
      <c r="D90" s="90"/>
      <c r="E90" s="90"/>
      <c r="F90" s="36" t="s">
        <v>17</v>
      </c>
      <c r="G90" s="35" t="s">
        <v>64</v>
      </c>
      <c r="H90" s="38">
        <v>43300000</v>
      </c>
      <c r="I90" s="38">
        <v>25077542.81</v>
      </c>
      <c r="J90" s="56">
        <f t="shared" si="1"/>
        <v>57.91580325635104</v>
      </c>
    </row>
    <row r="91" spans="2:10" ht="15">
      <c r="B91" s="87"/>
      <c r="C91" s="90"/>
      <c r="D91" s="90"/>
      <c r="E91" s="90"/>
      <c r="F91" s="36" t="s">
        <v>18</v>
      </c>
      <c r="G91" s="35" t="s">
        <v>65</v>
      </c>
      <c r="H91" s="38">
        <v>384850000</v>
      </c>
      <c r="I91" s="38">
        <v>282001907.88</v>
      </c>
      <c r="J91" s="56">
        <f t="shared" si="1"/>
        <v>73.2757978121346</v>
      </c>
    </row>
    <row r="92" spans="2:10" ht="15">
      <c r="B92" s="87"/>
      <c r="C92" s="90"/>
      <c r="D92" s="90"/>
      <c r="E92" s="90"/>
      <c r="F92" s="36" t="s">
        <v>19</v>
      </c>
      <c r="G92" s="35" t="s">
        <v>66</v>
      </c>
      <c r="H92" s="38">
        <v>1250770000</v>
      </c>
      <c r="I92" s="38">
        <v>808525497.17</v>
      </c>
      <c r="J92" s="56">
        <f t="shared" si="1"/>
        <v>64.64222016597776</v>
      </c>
    </row>
    <row r="93" spans="2:10" ht="15">
      <c r="B93" s="87"/>
      <c r="C93" s="90"/>
      <c r="D93" s="90"/>
      <c r="E93" s="90"/>
      <c r="F93" s="36" t="s">
        <v>21</v>
      </c>
      <c r="G93" s="35" t="s">
        <v>68</v>
      </c>
      <c r="H93" s="38">
        <v>2000000</v>
      </c>
      <c r="I93" s="38">
        <v>1506404.15</v>
      </c>
      <c r="J93" s="56">
        <f t="shared" si="1"/>
        <v>75.3202075</v>
      </c>
    </row>
    <row r="94" spans="2:10" ht="15">
      <c r="B94" s="87"/>
      <c r="C94" s="90"/>
      <c r="D94" s="90"/>
      <c r="E94" s="90"/>
      <c r="F94" s="36" t="s">
        <v>23</v>
      </c>
      <c r="G94" s="35" t="s">
        <v>70</v>
      </c>
      <c r="H94" s="38">
        <v>200000</v>
      </c>
      <c r="I94" s="38">
        <v>120000</v>
      </c>
      <c r="J94" s="56">
        <f t="shared" si="1"/>
        <v>60</v>
      </c>
    </row>
    <row r="95" spans="2:10" ht="15">
      <c r="B95" s="87"/>
      <c r="C95" s="90"/>
      <c r="D95" s="90"/>
      <c r="E95" s="90"/>
      <c r="F95" s="36" t="s">
        <v>26</v>
      </c>
      <c r="G95" s="35" t="s">
        <v>73</v>
      </c>
      <c r="H95" s="38">
        <v>227900000</v>
      </c>
      <c r="I95" s="38">
        <v>140132251.2</v>
      </c>
      <c r="J95" s="56">
        <f t="shared" si="1"/>
        <v>61.488482316805616</v>
      </c>
    </row>
    <row r="96" spans="2:10" ht="15">
      <c r="B96" s="88"/>
      <c r="C96" s="91"/>
      <c r="D96" s="91"/>
      <c r="E96" s="91"/>
      <c r="F96" s="36" t="s">
        <v>27</v>
      </c>
      <c r="G96" s="35" t="s">
        <v>74</v>
      </c>
      <c r="H96" s="38">
        <v>708000</v>
      </c>
      <c r="I96" s="38">
        <v>399999.6</v>
      </c>
      <c r="J96" s="56">
        <f t="shared" si="1"/>
        <v>56.49711864406779</v>
      </c>
    </row>
    <row r="97" spans="2:10" ht="15">
      <c r="B97" s="92" t="s">
        <v>50</v>
      </c>
      <c r="C97" s="93"/>
      <c r="D97" s="93"/>
      <c r="E97" s="93"/>
      <c r="F97" s="93"/>
      <c r="G97" s="94"/>
      <c r="H97" s="21">
        <f>SUM(H87:H96)</f>
        <v>2857672000</v>
      </c>
      <c r="I97" s="21">
        <f>SUM(I87:I96)</f>
        <v>2019361858.3300002</v>
      </c>
      <c r="J97" s="57">
        <f t="shared" si="1"/>
        <v>70.6645779617115</v>
      </c>
    </row>
    <row r="98" spans="2:10" ht="15">
      <c r="B98" s="98" t="s">
        <v>31</v>
      </c>
      <c r="C98" s="99">
        <v>210</v>
      </c>
      <c r="D98" s="99">
        <v>1703</v>
      </c>
      <c r="E98" s="99" t="s">
        <v>41</v>
      </c>
      <c r="F98" s="36" t="s">
        <v>18</v>
      </c>
      <c r="G98" s="35" t="s">
        <v>65</v>
      </c>
      <c r="H98" s="38">
        <v>300000</v>
      </c>
      <c r="I98" s="38">
        <v>0</v>
      </c>
      <c r="J98" s="56">
        <f t="shared" si="1"/>
        <v>0</v>
      </c>
    </row>
    <row r="99" spans="2:10" ht="15">
      <c r="B99" s="87"/>
      <c r="C99" s="90"/>
      <c r="D99" s="90"/>
      <c r="E99" s="90"/>
      <c r="F99" s="36" t="s">
        <v>19</v>
      </c>
      <c r="G99" s="35" t="s">
        <v>66</v>
      </c>
      <c r="H99" s="38">
        <v>100000</v>
      </c>
      <c r="I99" s="38">
        <v>0</v>
      </c>
      <c r="J99" s="56">
        <f t="shared" si="1"/>
        <v>0</v>
      </c>
    </row>
    <row r="100" spans="2:10" ht="15">
      <c r="B100" s="88"/>
      <c r="C100" s="91"/>
      <c r="D100" s="91"/>
      <c r="E100" s="91"/>
      <c r="F100" s="36" t="s">
        <v>26</v>
      </c>
      <c r="G100" s="35" t="s">
        <v>73</v>
      </c>
      <c r="H100" s="38">
        <v>2700000</v>
      </c>
      <c r="I100" s="38">
        <v>619000.08</v>
      </c>
      <c r="J100" s="56">
        <f t="shared" si="1"/>
        <v>22.925928888888887</v>
      </c>
    </row>
    <row r="101" spans="2:10" ht="15">
      <c r="B101" s="92" t="s">
        <v>51</v>
      </c>
      <c r="C101" s="93"/>
      <c r="D101" s="93"/>
      <c r="E101" s="93"/>
      <c r="F101" s="93"/>
      <c r="G101" s="94"/>
      <c r="H101" s="21">
        <f>SUM(H98:H100)</f>
        <v>3100000</v>
      </c>
      <c r="I101" s="21">
        <f>SUM(I98:I100)</f>
        <v>619000.08</v>
      </c>
      <c r="J101" s="57">
        <f t="shared" si="1"/>
        <v>19.96774451612903</v>
      </c>
    </row>
    <row r="102" spans="2:10" ht="15">
      <c r="B102" s="47" t="s">
        <v>34</v>
      </c>
      <c r="C102" s="48">
        <v>210</v>
      </c>
      <c r="D102" s="48">
        <v>1703</v>
      </c>
      <c r="E102" s="48" t="s">
        <v>41</v>
      </c>
      <c r="F102" s="36" t="s">
        <v>26</v>
      </c>
      <c r="G102" s="35" t="s">
        <v>73</v>
      </c>
      <c r="H102" s="38">
        <v>3125000</v>
      </c>
      <c r="I102" s="38">
        <v>3124999.92</v>
      </c>
      <c r="J102" s="56">
        <f t="shared" si="1"/>
        <v>99.99999744</v>
      </c>
    </row>
    <row r="103" spans="2:10" ht="15">
      <c r="B103" s="92" t="s">
        <v>54</v>
      </c>
      <c r="C103" s="93"/>
      <c r="D103" s="93"/>
      <c r="E103" s="93"/>
      <c r="F103" s="93"/>
      <c r="G103" s="94"/>
      <c r="H103" s="21">
        <f>SUM(H102:H102)</f>
        <v>3125000</v>
      </c>
      <c r="I103" s="21">
        <f>SUM(I102:I102)</f>
        <v>3124999.92</v>
      </c>
      <c r="J103" s="57">
        <f t="shared" si="1"/>
        <v>99.99999744</v>
      </c>
    </row>
    <row r="104" spans="2:14" ht="15.75" thickBot="1">
      <c r="B104" s="95" t="s">
        <v>89</v>
      </c>
      <c r="C104" s="96"/>
      <c r="D104" s="96"/>
      <c r="E104" s="96"/>
      <c r="F104" s="96"/>
      <c r="G104" s="97"/>
      <c r="H104" s="27">
        <f>SUM(H103,H101,H97)</f>
        <v>2863897000</v>
      </c>
      <c r="I104" s="27">
        <f>SUM(I103,I101,I97)</f>
        <v>2023105858.3300002</v>
      </c>
      <c r="J104" s="58">
        <f t="shared" si="1"/>
        <v>70.64171156749003</v>
      </c>
      <c r="M104" s="16">
        <v>2744061000</v>
      </c>
      <c r="N104" s="16">
        <v>2731931759.8900003</v>
      </c>
    </row>
    <row r="105" spans="2:14" ht="15">
      <c r="B105" s="23" t="s">
        <v>10</v>
      </c>
      <c r="C105" s="24">
        <v>210</v>
      </c>
      <c r="D105" s="24">
        <v>1703</v>
      </c>
      <c r="E105" s="25" t="s">
        <v>42</v>
      </c>
      <c r="F105" s="24">
        <v>512</v>
      </c>
      <c r="G105" s="29" t="s">
        <v>73</v>
      </c>
      <c r="H105" s="26">
        <v>240000000</v>
      </c>
      <c r="I105" s="26">
        <v>238992480</v>
      </c>
      <c r="J105" s="55">
        <f t="shared" si="1"/>
        <v>99.58019999999999</v>
      </c>
      <c r="M105" s="15">
        <f>SUM(H104-M104)</f>
        <v>119836000</v>
      </c>
      <c r="N105" s="15">
        <f>SUM(I104-N104)</f>
        <v>-708825901.5600002</v>
      </c>
    </row>
    <row r="106" spans="2:10" ht="15">
      <c r="B106" s="92" t="s">
        <v>50</v>
      </c>
      <c r="C106" s="93"/>
      <c r="D106" s="93"/>
      <c r="E106" s="93"/>
      <c r="F106" s="93"/>
      <c r="G106" s="94"/>
      <c r="H106" s="21">
        <f>SUM(H105:H105)</f>
        <v>240000000</v>
      </c>
      <c r="I106" s="21">
        <f>SUM(I105:I105)</f>
        <v>238992480</v>
      </c>
      <c r="J106" s="57">
        <f t="shared" si="1"/>
        <v>99.58019999999999</v>
      </c>
    </row>
    <row r="107" spans="2:10" ht="15.75" thickBot="1">
      <c r="B107" s="95" t="s">
        <v>90</v>
      </c>
      <c r="C107" s="96"/>
      <c r="D107" s="96"/>
      <c r="E107" s="96"/>
      <c r="F107" s="96"/>
      <c r="G107" s="97"/>
      <c r="H107" s="27">
        <f>SUM(H106)</f>
        <v>240000000</v>
      </c>
      <c r="I107" s="27">
        <f>SUM(I106)</f>
        <v>238992480</v>
      </c>
      <c r="J107" s="58">
        <f t="shared" si="1"/>
        <v>99.58019999999999</v>
      </c>
    </row>
    <row r="108" spans="2:10" ht="15">
      <c r="B108" s="23" t="s">
        <v>10</v>
      </c>
      <c r="C108" s="24">
        <v>210</v>
      </c>
      <c r="D108" s="24">
        <v>1703</v>
      </c>
      <c r="E108" s="25" t="s">
        <v>43</v>
      </c>
      <c r="F108" s="24">
        <v>512</v>
      </c>
      <c r="G108" s="29" t="s">
        <v>73</v>
      </c>
      <c r="H108" s="26">
        <v>812100000</v>
      </c>
      <c r="I108" s="26">
        <v>330806234.96</v>
      </c>
      <c r="J108" s="55">
        <f t="shared" si="1"/>
        <v>40.734667523703976</v>
      </c>
    </row>
    <row r="109" spans="2:10" ht="15">
      <c r="B109" s="92" t="s">
        <v>50</v>
      </c>
      <c r="C109" s="93"/>
      <c r="D109" s="93"/>
      <c r="E109" s="93"/>
      <c r="F109" s="93"/>
      <c r="G109" s="94"/>
      <c r="H109" s="21">
        <f>SUM(H108:H108)</f>
        <v>812100000</v>
      </c>
      <c r="I109" s="21">
        <f>SUM(I108:I108)</f>
        <v>330806234.96</v>
      </c>
      <c r="J109" s="57">
        <f t="shared" si="1"/>
        <v>40.734667523703976</v>
      </c>
    </row>
    <row r="110" spans="2:10" ht="15.75" thickBot="1">
      <c r="B110" s="95" t="s">
        <v>91</v>
      </c>
      <c r="C110" s="96"/>
      <c r="D110" s="96"/>
      <c r="E110" s="96"/>
      <c r="F110" s="96"/>
      <c r="G110" s="97"/>
      <c r="H110" s="27">
        <f>SUM(H109)</f>
        <v>812100000</v>
      </c>
      <c r="I110" s="27">
        <f>SUM(I109)</f>
        <v>330806234.96</v>
      </c>
      <c r="J110" s="58">
        <f t="shared" si="1"/>
        <v>40.734667523703976</v>
      </c>
    </row>
    <row r="111" spans="2:10" ht="15">
      <c r="B111" s="23" t="s">
        <v>10</v>
      </c>
      <c r="C111" s="24">
        <v>210</v>
      </c>
      <c r="D111" s="24">
        <v>1703</v>
      </c>
      <c r="E111" s="25" t="s">
        <v>44</v>
      </c>
      <c r="F111" s="24">
        <v>512</v>
      </c>
      <c r="G111" s="29" t="s">
        <v>73</v>
      </c>
      <c r="H111" s="26">
        <v>1800000000</v>
      </c>
      <c r="I111" s="26">
        <v>1800000000</v>
      </c>
      <c r="J111" s="55">
        <f t="shared" si="1"/>
        <v>100</v>
      </c>
    </row>
    <row r="112" spans="2:10" ht="15">
      <c r="B112" s="92" t="s">
        <v>50</v>
      </c>
      <c r="C112" s="93"/>
      <c r="D112" s="93"/>
      <c r="E112" s="93"/>
      <c r="F112" s="93"/>
      <c r="G112" s="94"/>
      <c r="H112" s="21">
        <f>SUM(H111:H111)</f>
        <v>1800000000</v>
      </c>
      <c r="I112" s="21">
        <f>SUM(I111:I111)</f>
        <v>1800000000</v>
      </c>
      <c r="J112" s="57">
        <f t="shared" si="1"/>
        <v>100</v>
      </c>
    </row>
    <row r="113" spans="2:10" ht="15.75" thickBot="1">
      <c r="B113" s="95" t="s">
        <v>92</v>
      </c>
      <c r="C113" s="96"/>
      <c r="D113" s="96"/>
      <c r="E113" s="96"/>
      <c r="F113" s="96"/>
      <c r="G113" s="97"/>
      <c r="H113" s="27">
        <f>SUM(H112)</f>
        <v>1800000000</v>
      </c>
      <c r="I113" s="27">
        <f>SUM(I112)</f>
        <v>1800000000</v>
      </c>
      <c r="J113" s="58">
        <f t="shared" si="1"/>
        <v>100</v>
      </c>
    </row>
    <row r="114" spans="2:10" ht="15">
      <c r="B114" s="23" t="s">
        <v>10</v>
      </c>
      <c r="C114" s="24">
        <v>210</v>
      </c>
      <c r="D114" s="24">
        <v>1703</v>
      </c>
      <c r="E114" s="25" t="s">
        <v>80</v>
      </c>
      <c r="F114" s="24">
        <v>512</v>
      </c>
      <c r="G114" s="35" t="s">
        <v>73</v>
      </c>
      <c r="H114" s="26">
        <v>6662229000</v>
      </c>
      <c r="I114" s="26">
        <v>3120941254.9</v>
      </c>
      <c r="J114" s="55">
        <f t="shared" si="1"/>
        <v>46.84530139837583</v>
      </c>
    </row>
    <row r="115" spans="2:10" ht="15">
      <c r="B115" s="92" t="s">
        <v>50</v>
      </c>
      <c r="C115" s="93"/>
      <c r="D115" s="93"/>
      <c r="E115" s="93"/>
      <c r="F115" s="93"/>
      <c r="G115" s="94"/>
      <c r="H115" s="21">
        <f>SUM(H114:H114)</f>
        <v>6662229000</v>
      </c>
      <c r="I115" s="21">
        <f>SUM(I114:I114)</f>
        <v>3120941254.9</v>
      </c>
      <c r="J115" s="57">
        <f t="shared" si="1"/>
        <v>46.84530139837583</v>
      </c>
    </row>
    <row r="116" spans="2:10" ht="15.75" thickBot="1">
      <c r="B116" s="100" t="s">
        <v>93</v>
      </c>
      <c r="C116" s="101"/>
      <c r="D116" s="101"/>
      <c r="E116" s="101"/>
      <c r="F116" s="101"/>
      <c r="G116" s="102"/>
      <c r="H116" s="27">
        <f>SUM(H115)</f>
        <v>6662229000</v>
      </c>
      <c r="I116" s="27">
        <f>SUM(I115)</f>
        <v>3120941254.9</v>
      </c>
      <c r="J116" s="58">
        <f t="shared" si="1"/>
        <v>46.84530139837583</v>
      </c>
    </row>
    <row r="117" spans="2:10" ht="15">
      <c r="B117" s="23" t="s">
        <v>10</v>
      </c>
      <c r="C117" s="24">
        <v>210</v>
      </c>
      <c r="D117" s="24">
        <v>1703</v>
      </c>
      <c r="E117" s="25" t="s">
        <v>81</v>
      </c>
      <c r="F117" s="24">
        <v>512</v>
      </c>
      <c r="G117" s="35" t="s">
        <v>73</v>
      </c>
      <c r="H117" s="26">
        <v>390000000</v>
      </c>
      <c r="I117" s="26">
        <v>204917192.12</v>
      </c>
      <c r="J117" s="55">
        <f t="shared" si="1"/>
        <v>52.54286977435898</v>
      </c>
    </row>
    <row r="118" spans="2:10" ht="15">
      <c r="B118" s="92" t="s">
        <v>50</v>
      </c>
      <c r="C118" s="93"/>
      <c r="D118" s="93"/>
      <c r="E118" s="93"/>
      <c r="F118" s="93"/>
      <c r="G118" s="94"/>
      <c r="H118" s="21">
        <f>SUM(H117:H117)</f>
        <v>390000000</v>
      </c>
      <c r="I118" s="21">
        <f>SUM(I117:I117)</f>
        <v>204917192.12</v>
      </c>
      <c r="J118" s="57">
        <f t="shared" si="1"/>
        <v>52.54286977435898</v>
      </c>
    </row>
    <row r="119" spans="2:10" ht="15.75" thickBot="1">
      <c r="B119" s="100" t="s">
        <v>94</v>
      </c>
      <c r="C119" s="101"/>
      <c r="D119" s="101"/>
      <c r="E119" s="101"/>
      <c r="F119" s="101"/>
      <c r="G119" s="102"/>
      <c r="H119" s="27">
        <f>SUM(H118)</f>
        <v>390000000</v>
      </c>
      <c r="I119" s="27">
        <f>SUM(I118)</f>
        <v>204917192.12</v>
      </c>
      <c r="J119" s="58">
        <f t="shared" si="1"/>
        <v>52.54286977435898</v>
      </c>
    </row>
    <row r="120" spans="2:10" ht="15">
      <c r="B120" s="23" t="s">
        <v>10</v>
      </c>
      <c r="C120" s="24">
        <v>210</v>
      </c>
      <c r="D120" s="24">
        <v>1703</v>
      </c>
      <c r="E120" s="25" t="s">
        <v>82</v>
      </c>
      <c r="F120" s="24">
        <v>512</v>
      </c>
      <c r="G120" s="35" t="s">
        <v>73</v>
      </c>
      <c r="H120" s="26">
        <v>690000000</v>
      </c>
      <c r="I120" s="26">
        <v>299864961.9</v>
      </c>
      <c r="J120" s="55">
        <f t="shared" si="1"/>
        <v>43.45869013043478</v>
      </c>
    </row>
    <row r="121" spans="2:10" ht="15">
      <c r="B121" s="92" t="s">
        <v>50</v>
      </c>
      <c r="C121" s="93"/>
      <c r="D121" s="93"/>
      <c r="E121" s="93"/>
      <c r="F121" s="93"/>
      <c r="G121" s="94"/>
      <c r="H121" s="21">
        <f>SUM(H120:H120)</f>
        <v>690000000</v>
      </c>
      <c r="I121" s="21">
        <f>SUM(I120:I120)</f>
        <v>299864961.9</v>
      </c>
      <c r="J121" s="57">
        <f t="shared" si="1"/>
        <v>43.45869013043478</v>
      </c>
    </row>
    <row r="122" spans="2:10" ht="15.75" thickBot="1">
      <c r="B122" s="100" t="s">
        <v>95</v>
      </c>
      <c r="C122" s="101"/>
      <c r="D122" s="101"/>
      <c r="E122" s="101"/>
      <c r="F122" s="101"/>
      <c r="G122" s="102"/>
      <c r="H122" s="27">
        <f>SUM(H121)</f>
        <v>690000000</v>
      </c>
      <c r="I122" s="27">
        <f>SUM(I121)</f>
        <v>299864961.9</v>
      </c>
      <c r="J122" s="58">
        <f t="shared" si="1"/>
        <v>43.45869013043478</v>
      </c>
    </row>
    <row r="123" spans="2:10" ht="15">
      <c r="B123" s="23" t="s">
        <v>10</v>
      </c>
      <c r="C123" s="24">
        <v>210</v>
      </c>
      <c r="D123" s="24">
        <v>1703</v>
      </c>
      <c r="E123" s="25" t="s">
        <v>83</v>
      </c>
      <c r="F123" s="36" t="s">
        <v>25</v>
      </c>
      <c r="G123" s="35" t="s">
        <v>72</v>
      </c>
      <c r="H123" s="26">
        <v>700000000</v>
      </c>
      <c r="I123" s="26">
        <v>433580164.97</v>
      </c>
      <c r="J123" s="55">
        <f t="shared" si="1"/>
        <v>61.940023567142866</v>
      </c>
    </row>
    <row r="124" spans="2:10" ht="15">
      <c r="B124" s="92" t="s">
        <v>50</v>
      </c>
      <c r="C124" s="93"/>
      <c r="D124" s="93"/>
      <c r="E124" s="93"/>
      <c r="F124" s="93"/>
      <c r="G124" s="94"/>
      <c r="H124" s="21">
        <f>SUM(H123:H123)</f>
        <v>700000000</v>
      </c>
      <c r="I124" s="21">
        <f>SUM(I123:I123)</f>
        <v>433580164.97</v>
      </c>
      <c r="J124" s="57">
        <f t="shared" si="1"/>
        <v>61.940023567142866</v>
      </c>
    </row>
    <row r="125" spans="2:10" ht="15.75" thickBot="1">
      <c r="B125" s="100" t="s">
        <v>96</v>
      </c>
      <c r="C125" s="101"/>
      <c r="D125" s="101"/>
      <c r="E125" s="101"/>
      <c r="F125" s="101"/>
      <c r="G125" s="102"/>
      <c r="H125" s="27">
        <f>SUM(H124)</f>
        <v>700000000</v>
      </c>
      <c r="I125" s="27">
        <f>SUM(I124)</f>
        <v>433580164.97</v>
      </c>
      <c r="J125" s="58">
        <f t="shared" si="1"/>
        <v>61.940023567142866</v>
      </c>
    </row>
    <row r="126" spans="2:10" ht="15">
      <c r="B126" s="23" t="s">
        <v>10</v>
      </c>
      <c r="C126" s="24">
        <v>210</v>
      </c>
      <c r="D126" s="24">
        <v>1703</v>
      </c>
      <c r="E126" s="25" t="s">
        <v>84</v>
      </c>
      <c r="F126" s="24">
        <v>512</v>
      </c>
      <c r="G126" s="35" t="s">
        <v>73</v>
      </c>
      <c r="H126" s="26">
        <v>500000000</v>
      </c>
      <c r="I126" s="26">
        <v>379498363.28</v>
      </c>
      <c r="J126" s="55">
        <f t="shared" si="1"/>
        <v>75.89967265599999</v>
      </c>
    </row>
    <row r="127" spans="2:10" ht="15">
      <c r="B127" s="92" t="s">
        <v>50</v>
      </c>
      <c r="C127" s="93"/>
      <c r="D127" s="93"/>
      <c r="E127" s="93"/>
      <c r="F127" s="93"/>
      <c r="G127" s="94"/>
      <c r="H127" s="21">
        <f>SUM(H126:H126)</f>
        <v>500000000</v>
      </c>
      <c r="I127" s="21">
        <f>SUM(I126:I126)</f>
        <v>379498363.28</v>
      </c>
      <c r="J127" s="57">
        <f t="shared" si="1"/>
        <v>75.89967265599999</v>
      </c>
    </row>
    <row r="128" spans="2:10" ht="15.75" thickBot="1">
      <c r="B128" s="100" t="s">
        <v>97</v>
      </c>
      <c r="C128" s="101"/>
      <c r="D128" s="101"/>
      <c r="E128" s="101"/>
      <c r="F128" s="101"/>
      <c r="G128" s="102"/>
      <c r="H128" s="27">
        <f>SUM(H127)</f>
        <v>500000000</v>
      </c>
      <c r="I128" s="27">
        <f>SUM(I127)</f>
        <v>379498363.28</v>
      </c>
      <c r="J128" s="58">
        <f t="shared" si="1"/>
        <v>75.89967265599999</v>
      </c>
    </row>
    <row r="129" spans="2:10" ht="15">
      <c r="B129" s="86" t="s">
        <v>10</v>
      </c>
      <c r="C129" s="89">
        <v>220</v>
      </c>
      <c r="D129" s="89">
        <v>1703</v>
      </c>
      <c r="E129" s="89" t="s">
        <v>45</v>
      </c>
      <c r="F129" s="36" t="s">
        <v>14</v>
      </c>
      <c r="G129" s="35" t="s">
        <v>61</v>
      </c>
      <c r="H129" s="26">
        <v>1000000</v>
      </c>
      <c r="I129" s="26">
        <v>0</v>
      </c>
      <c r="J129" s="56">
        <f t="shared" si="1"/>
        <v>0</v>
      </c>
    </row>
    <row r="130" spans="2:10" ht="15">
      <c r="B130" s="87"/>
      <c r="C130" s="90"/>
      <c r="D130" s="90"/>
      <c r="E130" s="90"/>
      <c r="F130" s="36" t="s">
        <v>15</v>
      </c>
      <c r="G130" s="35" t="s">
        <v>62</v>
      </c>
      <c r="H130" s="22">
        <v>10500000</v>
      </c>
      <c r="I130" s="22">
        <v>0</v>
      </c>
      <c r="J130" s="56">
        <f t="shared" si="1"/>
        <v>0</v>
      </c>
    </row>
    <row r="131" spans="2:10" ht="15">
      <c r="B131" s="87"/>
      <c r="C131" s="90"/>
      <c r="D131" s="90"/>
      <c r="E131" s="90"/>
      <c r="F131" s="36" t="s">
        <v>18</v>
      </c>
      <c r="G131" s="35" t="s">
        <v>65</v>
      </c>
      <c r="H131" s="22">
        <v>1000000</v>
      </c>
      <c r="I131" s="22">
        <v>0</v>
      </c>
      <c r="J131" s="56">
        <f t="shared" si="1"/>
        <v>0</v>
      </c>
    </row>
    <row r="132" spans="2:10" ht="15">
      <c r="B132" s="88"/>
      <c r="C132" s="91"/>
      <c r="D132" s="91"/>
      <c r="E132" s="91"/>
      <c r="F132" s="36" t="s">
        <v>19</v>
      </c>
      <c r="G132" s="35" t="s">
        <v>66</v>
      </c>
      <c r="H132" s="38">
        <v>1000000</v>
      </c>
      <c r="I132" s="38">
        <v>0</v>
      </c>
      <c r="J132" s="56">
        <f t="shared" si="1"/>
        <v>0</v>
      </c>
    </row>
    <row r="133" spans="2:10" ht="15">
      <c r="B133" s="92" t="s">
        <v>50</v>
      </c>
      <c r="C133" s="93"/>
      <c r="D133" s="93"/>
      <c r="E133" s="93"/>
      <c r="F133" s="93"/>
      <c r="G133" s="94"/>
      <c r="H133" s="21">
        <f>SUM(H129:H132)</f>
        <v>13500000</v>
      </c>
      <c r="I133" s="21">
        <f>SUM(I129:I132)</f>
        <v>0</v>
      </c>
      <c r="J133" s="57">
        <f t="shared" si="1"/>
        <v>0</v>
      </c>
    </row>
    <row r="134" spans="2:10" ht="15.75" thickBot="1">
      <c r="B134" s="95" t="s">
        <v>98</v>
      </c>
      <c r="C134" s="96"/>
      <c r="D134" s="96"/>
      <c r="E134" s="96"/>
      <c r="F134" s="96"/>
      <c r="G134" s="97"/>
      <c r="H134" s="27">
        <f>SUM(H133)</f>
        <v>13500000</v>
      </c>
      <c r="I134" s="27">
        <f>SUM(I133)</f>
        <v>0</v>
      </c>
      <c r="J134" s="58">
        <f t="shared" si="1"/>
        <v>0</v>
      </c>
    </row>
    <row r="135" spans="2:10" ht="15">
      <c r="B135" s="23" t="s">
        <v>33</v>
      </c>
      <c r="C135" s="24">
        <v>250</v>
      </c>
      <c r="D135" s="24">
        <v>1703</v>
      </c>
      <c r="E135" s="25" t="s">
        <v>46</v>
      </c>
      <c r="F135" s="24">
        <v>511</v>
      </c>
      <c r="G135" s="29" t="s">
        <v>72</v>
      </c>
      <c r="H135" s="26">
        <v>20000000</v>
      </c>
      <c r="I135" s="26">
        <v>9601188.56</v>
      </c>
      <c r="J135" s="55">
        <f aca="true" t="shared" si="2" ref="J135:J161">SUM(I135/H135*100)</f>
        <v>48.0059428</v>
      </c>
    </row>
    <row r="136" spans="2:10" ht="15">
      <c r="B136" s="92" t="s">
        <v>53</v>
      </c>
      <c r="C136" s="93"/>
      <c r="D136" s="93"/>
      <c r="E136" s="93"/>
      <c r="F136" s="93"/>
      <c r="G136" s="94"/>
      <c r="H136" s="21">
        <f>SUM(H135:H135)</f>
        <v>20000000</v>
      </c>
      <c r="I136" s="21">
        <f>SUM(I135:I135)</f>
        <v>9601188.56</v>
      </c>
      <c r="J136" s="57">
        <f t="shared" si="2"/>
        <v>48.0059428</v>
      </c>
    </row>
    <row r="137" spans="2:10" ht="15">
      <c r="B137" s="37" t="s">
        <v>34</v>
      </c>
      <c r="C137" s="19">
        <v>250</v>
      </c>
      <c r="D137" s="19">
        <v>1703</v>
      </c>
      <c r="E137" s="20" t="s">
        <v>46</v>
      </c>
      <c r="F137" s="36">
        <v>511</v>
      </c>
      <c r="G137" s="35" t="s">
        <v>72</v>
      </c>
      <c r="H137" s="38">
        <v>11000000</v>
      </c>
      <c r="I137" s="38">
        <v>0</v>
      </c>
      <c r="J137" s="56">
        <f t="shared" si="2"/>
        <v>0</v>
      </c>
    </row>
    <row r="138" spans="2:10" ht="15">
      <c r="B138" s="92" t="s">
        <v>54</v>
      </c>
      <c r="C138" s="93"/>
      <c r="D138" s="93"/>
      <c r="E138" s="93"/>
      <c r="F138" s="93"/>
      <c r="G138" s="94"/>
      <c r="H138" s="21">
        <f>SUM(H137:H137)</f>
        <v>11000000</v>
      </c>
      <c r="I138" s="21">
        <f>SUM(I137:I137)</f>
        <v>0</v>
      </c>
      <c r="J138" s="57">
        <f t="shared" si="2"/>
        <v>0</v>
      </c>
    </row>
    <row r="139" spans="2:10" ht="15.75" thickBot="1">
      <c r="B139" s="100" t="s">
        <v>99</v>
      </c>
      <c r="C139" s="101"/>
      <c r="D139" s="101"/>
      <c r="E139" s="101"/>
      <c r="F139" s="101"/>
      <c r="G139" s="102"/>
      <c r="H139" s="27">
        <f>SUM(H138,H136)</f>
        <v>31000000</v>
      </c>
      <c r="I139" s="27">
        <f>SUM(I138,I136)</f>
        <v>9601188.56</v>
      </c>
      <c r="J139" s="58">
        <f t="shared" si="2"/>
        <v>30.971576</v>
      </c>
    </row>
    <row r="140" spans="2:10" ht="15">
      <c r="B140" s="23" t="s">
        <v>33</v>
      </c>
      <c r="C140" s="24">
        <v>250</v>
      </c>
      <c r="D140" s="24">
        <v>1703</v>
      </c>
      <c r="E140" s="25" t="s">
        <v>47</v>
      </c>
      <c r="F140" s="24">
        <v>512</v>
      </c>
      <c r="G140" s="29" t="s">
        <v>73</v>
      </c>
      <c r="H140" s="26">
        <v>500000000</v>
      </c>
      <c r="I140" s="26">
        <v>82496762.51</v>
      </c>
      <c r="J140" s="55">
        <f t="shared" si="2"/>
        <v>16.499352502</v>
      </c>
    </row>
    <row r="141" spans="2:10" ht="15">
      <c r="B141" s="92" t="s">
        <v>53</v>
      </c>
      <c r="C141" s="93"/>
      <c r="D141" s="93"/>
      <c r="E141" s="93"/>
      <c r="F141" s="93"/>
      <c r="G141" s="94"/>
      <c r="H141" s="21">
        <f>SUM(H140:H140)</f>
        <v>500000000</v>
      </c>
      <c r="I141" s="21">
        <f>SUM(I140)</f>
        <v>82496762.51</v>
      </c>
      <c r="J141" s="57">
        <f t="shared" si="2"/>
        <v>16.499352502</v>
      </c>
    </row>
    <row r="142" spans="2:10" ht="15">
      <c r="B142" s="37" t="s">
        <v>34</v>
      </c>
      <c r="C142" s="19">
        <v>250</v>
      </c>
      <c r="D142" s="19">
        <v>1703</v>
      </c>
      <c r="E142" s="20" t="s">
        <v>47</v>
      </c>
      <c r="F142" s="36">
        <v>512</v>
      </c>
      <c r="G142" s="35" t="s">
        <v>73</v>
      </c>
      <c r="H142" s="38">
        <v>661790000</v>
      </c>
      <c r="I142" s="38">
        <v>98262431.63</v>
      </c>
      <c r="J142" s="56">
        <f t="shared" si="2"/>
        <v>14.847977701385634</v>
      </c>
    </row>
    <row r="143" spans="2:10" ht="15">
      <c r="B143" s="92" t="s">
        <v>54</v>
      </c>
      <c r="C143" s="93"/>
      <c r="D143" s="93"/>
      <c r="E143" s="93"/>
      <c r="F143" s="93"/>
      <c r="G143" s="94"/>
      <c r="H143" s="21">
        <f>SUM(H142:H142)</f>
        <v>661790000</v>
      </c>
      <c r="I143" s="21">
        <f>SUM(I142:I142)</f>
        <v>98262431.63</v>
      </c>
      <c r="J143" s="57">
        <f t="shared" si="2"/>
        <v>14.847977701385634</v>
      </c>
    </row>
    <row r="144" spans="2:10" ht="16.5" customHeight="1" thickBot="1">
      <c r="B144" s="100" t="s">
        <v>100</v>
      </c>
      <c r="C144" s="101"/>
      <c r="D144" s="101"/>
      <c r="E144" s="101"/>
      <c r="F144" s="101"/>
      <c r="G144" s="102"/>
      <c r="H144" s="27">
        <f>SUM(H143,H141)</f>
        <v>1161790000</v>
      </c>
      <c r="I144" s="27">
        <f>SUM(I143,I141)</f>
        <v>180759194.14</v>
      </c>
      <c r="J144" s="58">
        <f t="shared" si="2"/>
        <v>15.558680496475267</v>
      </c>
    </row>
    <row r="145" spans="2:10" ht="15">
      <c r="B145" s="86" t="s">
        <v>31</v>
      </c>
      <c r="C145" s="89">
        <v>250</v>
      </c>
      <c r="D145" s="89">
        <v>1703</v>
      </c>
      <c r="E145" s="89" t="s">
        <v>48</v>
      </c>
      <c r="F145" s="36" t="s">
        <v>15</v>
      </c>
      <c r="G145" s="35" t="s">
        <v>62</v>
      </c>
      <c r="H145" s="26">
        <v>11000000</v>
      </c>
      <c r="I145" s="26">
        <v>1815983.11</v>
      </c>
      <c r="J145" s="55">
        <f t="shared" si="2"/>
        <v>16.508937363636363</v>
      </c>
    </row>
    <row r="146" spans="2:10" ht="15">
      <c r="B146" s="87"/>
      <c r="C146" s="90"/>
      <c r="D146" s="90"/>
      <c r="E146" s="90"/>
      <c r="F146" s="36" t="s">
        <v>16</v>
      </c>
      <c r="G146" s="35" t="s">
        <v>63</v>
      </c>
      <c r="H146" s="38">
        <v>14950000</v>
      </c>
      <c r="I146" s="38">
        <v>1700349.27</v>
      </c>
      <c r="J146" s="56">
        <f t="shared" si="2"/>
        <v>11.373573712374583</v>
      </c>
    </row>
    <row r="147" spans="2:10" ht="15">
      <c r="B147" s="87"/>
      <c r="C147" s="90"/>
      <c r="D147" s="90"/>
      <c r="E147" s="90"/>
      <c r="F147" s="36" t="s">
        <v>18</v>
      </c>
      <c r="G147" s="35" t="s">
        <v>65</v>
      </c>
      <c r="H147" s="38">
        <v>34000000</v>
      </c>
      <c r="I147" s="38">
        <v>983340</v>
      </c>
      <c r="J147" s="56">
        <f t="shared" si="2"/>
        <v>2.892176470588235</v>
      </c>
    </row>
    <row r="148" spans="2:10" ht="15">
      <c r="B148" s="88"/>
      <c r="C148" s="91"/>
      <c r="D148" s="91"/>
      <c r="E148" s="91"/>
      <c r="F148" s="36" t="s">
        <v>26</v>
      </c>
      <c r="G148" s="35" t="s">
        <v>73</v>
      </c>
      <c r="H148" s="38">
        <v>20050000</v>
      </c>
      <c r="I148" s="38">
        <v>20007084.16</v>
      </c>
      <c r="J148" s="56">
        <f t="shared" si="2"/>
        <v>99.78595591022444</v>
      </c>
    </row>
    <row r="149" spans="2:10" ht="15">
      <c r="B149" s="92" t="s">
        <v>51</v>
      </c>
      <c r="C149" s="93"/>
      <c r="D149" s="93"/>
      <c r="E149" s="93"/>
      <c r="F149" s="93"/>
      <c r="G149" s="94"/>
      <c r="H149" s="21">
        <f>SUM(H145:H148)</f>
        <v>80000000</v>
      </c>
      <c r="I149" s="21">
        <f>SUM(I145:I148)</f>
        <v>24506756.54</v>
      </c>
      <c r="J149" s="57">
        <f t="shared" si="2"/>
        <v>30.633445674999997</v>
      </c>
    </row>
    <row r="150" spans="2:10" ht="15">
      <c r="B150" s="112" t="s">
        <v>34</v>
      </c>
      <c r="C150" s="115">
        <v>250</v>
      </c>
      <c r="D150" s="115">
        <v>1703</v>
      </c>
      <c r="E150" s="116" t="s">
        <v>48</v>
      </c>
      <c r="F150" s="36" t="s">
        <v>18</v>
      </c>
      <c r="G150" s="35" t="s">
        <v>65</v>
      </c>
      <c r="H150" s="38">
        <v>35000000</v>
      </c>
      <c r="I150" s="38">
        <v>0</v>
      </c>
      <c r="J150" s="56">
        <f t="shared" si="2"/>
        <v>0</v>
      </c>
    </row>
    <row r="151" spans="2:10" ht="15">
      <c r="B151" s="113"/>
      <c r="C151" s="115"/>
      <c r="D151" s="115"/>
      <c r="E151" s="116"/>
      <c r="F151" s="36" t="s">
        <v>19</v>
      </c>
      <c r="G151" s="35" t="s">
        <v>66</v>
      </c>
      <c r="H151" s="38">
        <v>3100000</v>
      </c>
      <c r="I151" s="38">
        <v>0</v>
      </c>
      <c r="J151" s="56">
        <f t="shared" si="2"/>
        <v>0</v>
      </c>
    </row>
    <row r="152" spans="2:10" ht="15">
      <c r="B152" s="113"/>
      <c r="C152" s="115"/>
      <c r="D152" s="115"/>
      <c r="E152" s="116"/>
      <c r="F152" s="36" t="s">
        <v>25</v>
      </c>
      <c r="G152" s="35" t="s">
        <v>72</v>
      </c>
      <c r="H152" s="38">
        <v>30000000</v>
      </c>
      <c r="I152" s="38">
        <v>0</v>
      </c>
      <c r="J152" s="56">
        <f t="shared" si="2"/>
        <v>0</v>
      </c>
    </row>
    <row r="153" spans="2:10" ht="15">
      <c r="B153" s="114"/>
      <c r="C153" s="115"/>
      <c r="D153" s="115"/>
      <c r="E153" s="116"/>
      <c r="F153" s="36" t="s">
        <v>26</v>
      </c>
      <c r="G153" s="35" t="s">
        <v>73</v>
      </c>
      <c r="H153" s="38">
        <v>42700000</v>
      </c>
      <c r="I153" s="38">
        <v>27099226.5</v>
      </c>
      <c r="J153" s="56">
        <f t="shared" si="2"/>
        <v>63.464230679156906</v>
      </c>
    </row>
    <row r="154" spans="2:10" ht="15">
      <c r="B154" s="92" t="s">
        <v>54</v>
      </c>
      <c r="C154" s="93"/>
      <c r="D154" s="93"/>
      <c r="E154" s="93"/>
      <c r="F154" s="93"/>
      <c r="G154" s="94"/>
      <c r="H154" s="21">
        <f>SUM(H150:H153)</f>
        <v>110800000</v>
      </c>
      <c r="I154" s="21">
        <f>SUM(I150:I153)</f>
        <v>27099226.5</v>
      </c>
      <c r="J154" s="57">
        <f t="shared" si="2"/>
        <v>24.457785649819495</v>
      </c>
    </row>
    <row r="155" spans="2:10" ht="15.75" thickBot="1">
      <c r="B155" s="100" t="s">
        <v>101</v>
      </c>
      <c r="C155" s="101"/>
      <c r="D155" s="101"/>
      <c r="E155" s="101"/>
      <c r="F155" s="101"/>
      <c r="G155" s="102"/>
      <c r="H155" s="27">
        <f>SUM(H154,H149)</f>
        <v>190800000</v>
      </c>
      <c r="I155" s="27">
        <f>SUM(I154,I149)</f>
        <v>51605983.04</v>
      </c>
      <c r="J155" s="58">
        <f t="shared" si="2"/>
        <v>27.047160922431868</v>
      </c>
    </row>
    <row r="156" spans="2:10" ht="15">
      <c r="B156" s="86" t="s">
        <v>10</v>
      </c>
      <c r="C156" s="89">
        <v>250</v>
      </c>
      <c r="D156" s="89">
        <v>1703</v>
      </c>
      <c r="E156" s="89" t="s">
        <v>49</v>
      </c>
      <c r="F156" s="24" t="s">
        <v>14</v>
      </c>
      <c r="G156" s="29" t="s">
        <v>61</v>
      </c>
      <c r="H156" s="26">
        <v>120542000</v>
      </c>
      <c r="I156" s="26">
        <v>120541270.92</v>
      </c>
      <c r="J156" s="55">
        <f t="shared" si="2"/>
        <v>99.99939516517064</v>
      </c>
    </row>
    <row r="157" spans="2:10" ht="15">
      <c r="B157" s="87"/>
      <c r="C157" s="90"/>
      <c r="D157" s="90"/>
      <c r="E157" s="90"/>
      <c r="F157" s="36" t="s">
        <v>18</v>
      </c>
      <c r="G157" s="35" t="s">
        <v>65</v>
      </c>
      <c r="H157" s="38">
        <v>57160000</v>
      </c>
      <c r="I157" s="38">
        <v>57159700.13</v>
      </c>
      <c r="J157" s="56">
        <f t="shared" si="2"/>
        <v>99.99947538488453</v>
      </c>
    </row>
    <row r="158" spans="2:10" ht="15">
      <c r="B158" s="88"/>
      <c r="C158" s="91"/>
      <c r="D158" s="91"/>
      <c r="E158" s="91"/>
      <c r="F158" s="36">
        <v>513</v>
      </c>
      <c r="G158" s="35" t="s">
        <v>79</v>
      </c>
      <c r="H158" s="38">
        <v>324510000</v>
      </c>
      <c r="I158" s="38">
        <v>286200000</v>
      </c>
      <c r="J158" s="56">
        <f t="shared" si="2"/>
        <v>88.19450864380143</v>
      </c>
    </row>
    <row r="159" spans="2:10" ht="15.75" thickBot="1">
      <c r="B159" s="106" t="s">
        <v>50</v>
      </c>
      <c r="C159" s="107"/>
      <c r="D159" s="107"/>
      <c r="E159" s="107"/>
      <c r="F159" s="107"/>
      <c r="G159" s="108"/>
      <c r="H159" s="39">
        <f>SUM(H156:H158)</f>
        <v>502212000</v>
      </c>
      <c r="I159" s="39">
        <f>SUM(I156:I158)</f>
        <v>463900971.05</v>
      </c>
      <c r="J159" s="59">
        <f t="shared" si="2"/>
        <v>92.37154250595367</v>
      </c>
    </row>
    <row r="160" spans="2:10" ht="15.75" thickBot="1">
      <c r="B160" s="109" t="s">
        <v>102</v>
      </c>
      <c r="C160" s="110"/>
      <c r="D160" s="110"/>
      <c r="E160" s="110"/>
      <c r="F160" s="110"/>
      <c r="G160" s="111"/>
      <c r="H160" s="40">
        <f>SUM(H159)</f>
        <v>502212000</v>
      </c>
      <c r="I160" s="40">
        <f>SUM(I159)</f>
        <v>463900971.05</v>
      </c>
      <c r="J160" s="60">
        <f t="shared" si="2"/>
        <v>92.37154250595367</v>
      </c>
    </row>
    <row r="161" spans="2:14" ht="42.75" customHeight="1" thickBot="1">
      <c r="B161" s="103" t="s">
        <v>107</v>
      </c>
      <c r="C161" s="104"/>
      <c r="D161" s="104"/>
      <c r="E161" s="104"/>
      <c r="F161" s="104"/>
      <c r="G161" s="105"/>
      <c r="H161" s="62">
        <f>SUM(H67+H79+H86+H104+H107+H110+H113+H116+H119+H122+H125+H128+H134+H139+H144+H155+H160)</f>
        <v>163585065000</v>
      </c>
      <c r="I161" s="62">
        <f>SUM(I67+I79+I86+I104+I107+I110+I113+I116+I119+I122+I125+I128+I134+I139+I144+I155+I160)</f>
        <v>109163572049.94997</v>
      </c>
      <c r="J161" s="61">
        <f t="shared" si="2"/>
        <v>66.73199173161069</v>
      </c>
      <c r="M161" s="16">
        <v>156677446000</v>
      </c>
      <c r="N161" s="16">
        <v>155095522908.40997</v>
      </c>
    </row>
    <row r="162" spans="13:14" ht="15">
      <c r="M162" s="15">
        <f>SUM(H161-M161)</f>
        <v>6907619000</v>
      </c>
      <c r="N162" s="15">
        <f>SUM(I161-N161)</f>
        <v>-45931950858.46001</v>
      </c>
    </row>
  </sheetData>
  <sheetProtection/>
  <mergeCells count="101">
    <mergeCell ref="B161:G161"/>
    <mergeCell ref="B156:B158"/>
    <mergeCell ref="C156:C158"/>
    <mergeCell ref="D156:D158"/>
    <mergeCell ref="E156:E158"/>
    <mergeCell ref="B159:G159"/>
    <mergeCell ref="B160:G160"/>
    <mergeCell ref="B150:B153"/>
    <mergeCell ref="C150:C153"/>
    <mergeCell ref="D150:D153"/>
    <mergeCell ref="E150:E153"/>
    <mergeCell ref="B154:G154"/>
    <mergeCell ref="B155:G155"/>
    <mergeCell ref="B144:G144"/>
    <mergeCell ref="B145:B148"/>
    <mergeCell ref="C145:C148"/>
    <mergeCell ref="D145:D148"/>
    <mergeCell ref="E145:E148"/>
    <mergeCell ref="B149:G149"/>
    <mergeCell ref="B134:G134"/>
    <mergeCell ref="B136:G136"/>
    <mergeCell ref="B138:G138"/>
    <mergeCell ref="B139:G139"/>
    <mergeCell ref="B141:G141"/>
    <mergeCell ref="B143:G143"/>
    <mergeCell ref="B129:B132"/>
    <mergeCell ref="C129:C132"/>
    <mergeCell ref="D129:D132"/>
    <mergeCell ref="E129:E132"/>
    <mergeCell ref="B133:G133"/>
    <mergeCell ref="B119:G119"/>
    <mergeCell ref="B121:G121"/>
    <mergeCell ref="B122:G122"/>
    <mergeCell ref="B124:G124"/>
    <mergeCell ref="B125:G125"/>
    <mergeCell ref="B127:G127"/>
    <mergeCell ref="B116:G116"/>
    <mergeCell ref="B118:G118"/>
    <mergeCell ref="B101:G101"/>
    <mergeCell ref="B103:G103"/>
    <mergeCell ref="B104:G104"/>
    <mergeCell ref="B106:G106"/>
    <mergeCell ref="B107:G107"/>
    <mergeCell ref="B109:G109"/>
    <mergeCell ref="B128:G128"/>
    <mergeCell ref="B97:G97"/>
    <mergeCell ref="B98:B100"/>
    <mergeCell ref="C98:C100"/>
    <mergeCell ref="D98:D100"/>
    <mergeCell ref="E98:E100"/>
    <mergeCell ref="B110:G110"/>
    <mergeCell ref="B112:G112"/>
    <mergeCell ref="B113:G113"/>
    <mergeCell ref="B115:G115"/>
    <mergeCell ref="B85:G85"/>
    <mergeCell ref="B86:G86"/>
    <mergeCell ref="B68:B77"/>
    <mergeCell ref="C68:C77"/>
    <mergeCell ref="D68:D77"/>
    <mergeCell ref="E68:E77"/>
    <mergeCell ref="B78:G78"/>
    <mergeCell ref="B79:G79"/>
    <mergeCell ref="B87:B96"/>
    <mergeCell ref="C87:C96"/>
    <mergeCell ref="D87:D96"/>
    <mergeCell ref="E87:E96"/>
    <mergeCell ref="B66:G66"/>
    <mergeCell ref="B67:G67"/>
    <mergeCell ref="B49:G49"/>
    <mergeCell ref="B50:B56"/>
    <mergeCell ref="C50:C56"/>
    <mergeCell ref="D50:D56"/>
    <mergeCell ref="E50:E56"/>
    <mergeCell ref="B57:G57"/>
    <mergeCell ref="B80:B84"/>
    <mergeCell ref="C80:C84"/>
    <mergeCell ref="D80:D84"/>
    <mergeCell ref="E80:E84"/>
    <mergeCell ref="B47:G47"/>
    <mergeCell ref="B25:G25"/>
    <mergeCell ref="B26:B35"/>
    <mergeCell ref="C26:C35"/>
    <mergeCell ref="D26:D35"/>
    <mergeCell ref="E26:E35"/>
    <mergeCell ref="B36:G36"/>
    <mergeCell ref="B58:B65"/>
    <mergeCell ref="C58:C65"/>
    <mergeCell ref="D58:D65"/>
    <mergeCell ref="E58:E65"/>
    <mergeCell ref="B2:J2"/>
    <mergeCell ref="B3:J3"/>
    <mergeCell ref="B4:J4"/>
    <mergeCell ref="B7:B24"/>
    <mergeCell ref="C7:C24"/>
    <mergeCell ref="D7:D24"/>
    <mergeCell ref="E7:E24"/>
    <mergeCell ref="B38:G38"/>
    <mergeCell ref="B39:B46"/>
    <mergeCell ref="C39:C46"/>
    <mergeCell ref="D39:D46"/>
    <mergeCell ref="E39:E46"/>
  </mergeCells>
  <printOptions horizontalCentered="1"/>
  <pageMargins left="0.15748031496062992" right="0.15748031496062992" top="0.31496062992125984" bottom="0.3937007874015748" header="0.1968503937007874" footer="0.15748031496062992"/>
  <pageSetup fitToHeight="3" horizontalDpi="600" verticalDpi="600" orientation="landscape" paperSize="9" scale="65" r:id="rId1"/>
  <rowBreaks count="3" manualBreakCount="3">
    <brk id="49" max="9" man="1"/>
    <brk id="86" max="9" man="1"/>
    <brk id="12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2023-11-28T11:34:31Z</dcterms:modified>
  <cp:category/>
  <cp:version/>
  <cp:contentType/>
  <cp:contentStatus/>
</cp:coreProperties>
</file>