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55" activeTab="0"/>
  </bookViews>
  <sheets>
    <sheet name="cirilica" sheetId="1" r:id="rId1"/>
    <sheet name="latinica" sheetId="2" r:id="rId2"/>
    <sheet name="Sheet1" sheetId="3" r:id="rId3"/>
  </sheets>
  <definedNames>
    <definedName name="_xlnm.Print_Area" localSheetId="0">'cirilica'!$A$1:$F$306</definedName>
    <definedName name="_xlnm.Print_Area" localSheetId="1">'latinica'!$A$1:$F$217</definedName>
  </definedNames>
  <calcPr fullCalcOnLoad="1"/>
</workbook>
</file>

<file path=xl/sharedStrings.xml><?xml version="1.0" encoding="utf-8"?>
<sst xmlns="http://schemas.openxmlformats.org/spreadsheetml/2006/main" count="830" uniqueCount="176">
  <si>
    <t>Примања од продаје непокретности</t>
  </si>
  <si>
    <t>Накнаде у натури</t>
  </si>
  <si>
    <t>Накнаде трошкова за запослене</t>
  </si>
  <si>
    <t>Награде запосленима и остали посебни расходи</t>
  </si>
  <si>
    <t>Накнада штете за повреде или штету нанету од стране државних органа</t>
  </si>
  <si>
    <t>Остале некретнине и опрема</t>
  </si>
  <si>
    <t>Нематеријална имовина</t>
  </si>
  <si>
    <t>Земљиште</t>
  </si>
  <si>
    <t>Опис</t>
  </si>
  <si>
    <t>Износ остварених прихода и примања</t>
  </si>
  <si>
    <t>791</t>
  </si>
  <si>
    <t/>
  </si>
  <si>
    <t>413</t>
  </si>
  <si>
    <t>421</t>
  </si>
  <si>
    <t>422</t>
  </si>
  <si>
    <t>423</t>
  </si>
  <si>
    <t>424</t>
  </si>
  <si>
    <t>425</t>
  </si>
  <si>
    <t>426</t>
  </si>
  <si>
    <t>482</t>
  </si>
  <si>
    <t>Конто</t>
  </si>
  <si>
    <t>У хиљадама динара</t>
  </si>
  <si>
    <t>Износ одобрених апропријација</t>
  </si>
  <si>
    <t>Напомена:</t>
  </si>
  <si>
    <t>411</t>
  </si>
  <si>
    <t>Плате, додаци и накнаде запослених (зараде)</t>
  </si>
  <si>
    <t>412</t>
  </si>
  <si>
    <t>Социјални доприноси на терет послодавца</t>
  </si>
  <si>
    <t>414</t>
  </si>
  <si>
    <t>Социјална давања запосленима</t>
  </si>
  <si>
    <t>416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</si>
  <si>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</si>
  <si>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</si>
  <si>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</si>
  <si>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</si>
  <si>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</si>
  <si>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</si>
  <si>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462</t>
  </si>
  <si>
    <t>Дотације међународним организацијама</t>
  </si>
  <si>
    <t>472</t>
  </si>
  <si>
    <t>Накнаде за социјалну заштиту из буџета</t>
  </si>
  <si>
    <t>481</t>
  </si>
  <si>
    <t>Дотације невладиним организацијама</t>
  </si>
  <si>
    <t>Порези, обавезне таксе и казне и пенали</t>
  </si>
  <si>
    <t>485</t>
  </si>
  <si>
    <t>511</t>
  </si>
  <si>
    <t>Зграде и грађевински објекти</t>
  </si>
  <si>
    <t>512</t>
  </si>
  <si>
    <t>Машине и опрема</t>
  </si>
  <si>
    <t>515</t>
  </si>
  <si>
    <t>541</t>
  </si>
  <si>
    <t>415</t>
  </si>
  <si>
    <t>464</t>
  </si>
  <si>
    <t>Дотације организацијама обавезног социјалног осигурања</t>
  </si>
  <si>
    <t>742</t>
  </si>
  <si>
    <t>Приходи од продаје добара и услуга</t>
  </si>
  <si>
    <t>Укупни приходи и примања</t>
  </si>
  <si>
    <t>Износ
планираних прихода и примања</t>
  </si>
  <si>
    <t xml:space="preserve">Примања од продаје покретне имовине </t>
  </si>
  <si>
    <t>Износ извршених расхода и издатака</t>
  </si>
  <si>
    <t xml:space="preserve">Донације и помоћи од међународних организација </t>
  </si>
  <si>
    <t xml:space="preserve">Накнада трошкова за запослене </t>
  </si>
  <si>
    <t xml:space="preserve">МО, Програмска активност 1703-0001 Функционисање МО и ВС, Функција "210" </t>
  </si>
  <si>
    <t xml:space="preserve">МО, Програмска активност 1703-0002 Мултинационалне операције, Функција "210" </t>
  </si>
  <si>
    <t xml:space="preserve">МО, Програмска активност 1703-0003 Администрација и управљање, Функција "210" </t>
  </si>
  <si>
    <t xml:space="preserve">МО, Пројекат 1703-4001 Попуна ратних материјалних резерви, Функција "210" </t>
  </si>
  <si>
    <t xml:space="preserve">МО, Програмска активност 1703-0004 Ванредне ситуације, Функција "220" </t>
  </si>
  <si>
    <t xml:space="preserve">МО, Програмска активност 1703-0005 Изградња и одржавање стамбеног простора, Функција "250" </t>
  </si>
  <si>
    <t xml:space="preserve">МО, Програмска активност 1703-0006 Унапређење стања у области наоружања и војне опреме и одржавање средстава, Функција "250" </t>
  </si>
  <si>
    <t xml:space="preserve">МО, Програмска активност 1703-0007 Унапређење стања у области војног образовања и војне научноистраживачке делатности, Функција "250" </t>
  </si>
  <si>
    <t xml:space="preserve">МО, Програмска активност 1703-0008 Функционисање Система специјалних веза, Функција "250" </t>
  </si>
  <si>
    <t>513</t>
  </si>
  <si>
    <t>1) Почев од Закона о изменама и допунама Закона о буџету Републике Србије за 2012. годину (''Службени гласник РС'', број 93/12), средстава за финансирање буџетских корисника приказују се као ''укупна средства'' без обзира на њихов извор финансирања.</t>
  </si>
  <si>
    <t>П Р Е  Г Л Е Д</t>
  </si>
  <si>
    <t>Извор</t>
  </si>
  <si>
    <t>Текућа апропријација</t>
  </si>
  <si>
    <t>Извршење</t>
  </si>
  <si>
    <t>01</t>
  </si>
  <si>
    <t>04</t>
  </si>
  <si>
    <t>08</t>
  </si>
  <si>
    <t>09</t>
  </si>
  <si>
    <t>13</t>
  </si>
  <si>
    <t>15</t>
  </si>
  <si>
    <t>Сопствени приходи буџетских корисника</t>
  </si>
  <si>
    <t>Примања од продаје нефинансијске имовине</t>
  </si>
  <si>
    <t>06</t>
  </si>
  <si>
    <t xml:space="preserve">Донације од међународних организација </t>
  </si>
  <si>
    <t>Укупно за МО по изворима финансирања:</t>
  </si>
  <si>
    <t>Добровољни трансфери од физич. и правних лица</t>
  </si>
  <si>
    <t>Текући расходи и издаци за нефинансијске имов.</t>
  </si>
  <si>
    <t xml:space="preserve"> Министарство одбране Извори финансирања </t>
  </si>
  <si>
    <t>2) Подаци о планираним приходима и расходима за 2019. годину нису приказани зато што Предлог финансијског плана буџетских корисника за 2019. годину са пројекцијама расхода за 2020. и 2021. годину на дан ажурирања података није израђен.</t>
  </si>
  <si>
    <t xml:space="preserve">МО, Пројекат 1703-4008 Модернизација и ремонт средстава НВО, Функција "210" </t>
  </si>
  <si>
    <t xml:space="preserve">МО, Пројекат 1703-4009 Објекат КН-25 на ВА, Функција "210" </t>
  </si>
  <si>
    <t>,</t>
  </si>
  <si>
    <t>RASPOREĐENIH I UTROŠENIH SREDSTAVA ZA FINANSIRANјE MINISTARSTVA ODBRANE</t>
  </si>
  <si>
    <t>U hilјadama dinara</t>
  </si>
  <si>
    <t xml:space="preserve"> Ministarstvo odbrane Izvori finansiranja </t>
  </si>
  <si>
    <t>Izvor</t>
  </si>
  <si>
    <t>Opis</t>
  </si>
  <si>
    <t>Tekuća aproprijacija</t>
  </si>
  <si>
    <t>Izvršenje</t>
  </si>
  <si>
    <t>Sopstveni prihodi budžetskih korisnika</t>
  </si>
  <si>
    <t xml:space="preserve">Donacije od međunarodnih organizacija </t>
  </si>
  <si>
    <t>Dobrovolјni transferi od fizič. i pravnih lica</t>
  </si>
  <si>
    <t>Primanja od prodaje nefinansijske imovine</t>
  </si>
  <si>
    <t>Ukupno za MO po izvorima finansiranja:</t>
  </si>
  <si>
    <t xml:space="preserve">MO, Programska aktivnost 1703-0001 Funkcionisanje MO i VS, Funkcija "210" </t>
  </si>
  <si>
    <t>Konto</t>
  </si>
  <si>
    <t>Iznos ostvarenih prihoda i primanja</t>
  </si>
  <si>
    <t xml:space="preserve">Donacije i pomoći od međunarodnih organizacija </t>
  </si>
  <si>
    <t>Prihodi od prodaje dobara i usluga</t>
  </si>
  <si>
    <t>Primanja od prodaje nepokretnosti</t>
  </si>
  <si>
    <t>Ukupni prihodi i primanja</t>
  </si>
  <si>
    <t>Iznos odobrenih aproprijacija</t>
  </si>
  <si>
    <t>Iznos izvršenih rashoda i izdataka</t>
  </si>
  <si>
    <t>Tekući rashodi i izdaci za nefinansijske imov.</t>
  </si>
  <si>
    <t>Plate, dodaci i naknade zaposlenih (zarade)</t>
  </si>
  <si>
    <t>Socijalni doprinosi na teret poslodavca</t>
  </si>
  <si>
    <t>Naknade u naturi</t>
  </si>
  <si>
    <t>Socijalna davanja zaposlenima</t>
  </si>
  <si>
    <t xml:space="preserve">Naknada troškova za zaposlene </t>
  </si>
  <si>
    <t>Nagrade zaposlenima i ostali posebni rashodi</t>
  </si>
  <si>
    <t>Stalni troškovi</t>
  </si>
  <si>
    <t>Troškovi putovanja</t>
  </si>
  <si>
    <t>Usluge po ugovoru</t>
  </si>
  <si>
    <t>Specijalizovane usluge</t>
  </si>
  <si>
    <t>Tekuće popravke i održavanje</t>
  </si>
  <si>
    <t>Materijal</t>
  </si>
  <si>
    <t>Dotacije međunarodnim organizacijama</t>
  </si>
  <si>
    <t>Naknade za socijalnu zaštitu iz budžeta</t>
  </si>
  <si>
    <t>Dotacije nevladinim organizacijama</t>
  </si>
  <si>
    <t>Porezi, obavezne takse i kazne i penali</t>
  </si>
  <si>
    <t>Naknada štete za povrede ili štetu nanetu od strane državnih organa</t>
  </si>
  <si>
    <t>Zgrade i građevinski objekti</t>
  </si>
  <si>
    <t>Mašine i oprema</t>
  </si>
  <si>
    <t>Nematerijalna imovina</t>
  </si>
  <si>
    <t>Zemlјište</t>
  </si>
  <si>
    <t xml:space="preserve">MO, Programska aktivnost 1703-0002 Multinacionalne operacije, Funkcija "210" </t>
  </si>
  <si>
    <t xml:space="preserve">MO, Programska aktivnost 1703-0003 Administracija i upravlјanje, Funkcija "210" </t>
  </si>
  <si>
    <t>Naknade troškova za zaposlene</t>
  </si>
  <si>
    <t>Dotacije organizacijama obaveznog socijalnog osiguranja</t>
  </si>
  <si>
    <t xml:space="preserve">MO, Projekat 1703-4001 Popuna ratnih materijalnih rezervi, Funkcija "210" </t>
  </si>
  <si>
    <t xml:space="preserve">MO, Programska aktivnost 1703-0005 Izgradnja i održavanje stambenog prostora, Funkcija "250" </t>
  </si>
  <si>
    <t xml:space="preserve">Primanja od prodaje pokretne imovine </t>
  </si>
  <si>
    <t xml:space="preserve">MO, Programska aktivnost 1703-0007 Unapređenje stanja u oblasti vojnog obrazovanja i vojne naučnoistraživačke delatnosti, Funkcija "250" </t>
  </si>
  <si>
    <t xml:space="preserve">MO, Programska aktivnost 1703-0008 Funkcionisanje Sistema specijalnih veza, Funkcija "250" </t>
  </si>
  <si>
    <t>Ostale nekretnine i oprema</t>
  </si>
  <si>
    <t xml:space="preserve">MO, Projekat 1703-4008 Modernizacija i remont sredstava NVO, Funkcija "210" </t>
  </si>
  <si>
    <t xml:space="preserve">MO, Projekat 1703-4009 Objekat KN-25 na VA, Funkcija "210" </t>
  </si>
  <si>
    <t>Napomena:</t>
  </si>
  <si>
    <t>1) Počev od Zakona o izmenama i dopunama Zakona o budžetu Republike Srbije za 2012. godinu (''Službeni glasnik RS'', broj 93/12), sredstava za finansiranje budžetskih korisnika prikazuju se kao ''ukupna sredstva'' bez obzira na njihov izvor finansiranja.</t>
  </si>
  <si>
    <t>Iznos planiranih prihoda i primanja</t>
  </si>
  <si>
    <t xml:space="preserve">MO, Programska aktivnost 1703-0006 Unapređenje stanja u oblasti naoružanja i vojne opreme i održavanje sredstava, 
Funkcija "250" </t>
  </si>
  <si>
    <t>P R E G L E D</t>
  </si>
  <si>
    <t xml:space="preserve">Општи приходи и примања буџета </t>
  </si>
  <si>
    <t>Opšti prihodi i primanja budžeta</t>
  </si>
  <si>
    <t>Kontrola 2020</t>
  </si>
  <si>
    <t>10</t>
  </si>
  <si>
    <t>Примања од домаћих задуживања</t>
  </si>
  <si>
    <t>Primanja od domaćih zaduživanja</t>
  </si>
  <si>
    <t>Нераспоређени вишак прихода и примања из раниј. год.</t>
  </si>
  <si>
    <t>Neraspoređeni višak prihoda i primanja iz ranij. god.</t>
  </si>
  <si>
    <t>Kontrola 2021</t>
  </si>
  <si>
    <t>РАСПОРЕЂЕНИХ И УТРОШЕНИХ СРЕДСТАВА ЗА ФИНАНСИРАЊЕ МИНИСТАРСТВА ОДБРАНЕ
у 2020 и 2021. години</t>
  </si>
  <si>
    <t>u 2020 i 2021. godini</t>
  </si>
  <si>
    <t xml:space="preserve">МО, Програмска активност 1703-0009 Војно здравство, Функција "210" </t>
  </si>
  <si>
    <t>MO, Programska aktivnost 1703-0009 Vojno zdravstvo, Funkcija "210"</t>
  </si>
  <si>
    <t xml:space="preserve">МО, Капитални пројекат 1703-5007 Возила и опрема, Функција "210" </t>
  </si>
  <si>
    <t>MO, Kapitalni projekat 1703-5007 Vozila i oprema, Funkcija "210"</t>
  </si>
  <si>
    <t>Неутрошена средства из донација помоћи и трансфера из ран. год.</t>
  </si>
  <si>
    <t>Neutrošena sredstva iz donacija pomoći i transfera iz ran. god.</t>
  </si>
  <si>
    <t xml:space="preserve">МО, Пројекат 1703-7080 Изградња и опремање COVID болнице у Новом Саду, Функција "210" </t>
  </si>
  <si>
    <t>MO, Projekat 1703-7080 Izgradnja i opremanje COVID bolnice u Novom Sadu, Funkcija "210"</t>
  </si>
  <si>
    <t xml:space="preserve">МО, Пројекат 1703-7087 Фабрика вакцина, Функција "210" </t>
  </si>
  <si>
    <t>MO, Projekat 1703-7087 Fabrija vakcina, Funkcija "210"</t>
  </si>
</sst>
</file>

<file path=xl/styles.xml><?xml version="1.0" encoding="utf-8"?>
<styleSheet xmlns="http://schemas.openxmlformats.org/spreadsheetml/2006/main">
  <numFmts count="2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</numFmts>
  <fonts count="5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2"/>
      <name val="Times New Roman"/>
      <family val="2"/>
    </font>
    <font>
      <sz val="10"/>
      <name val="Arial"/>
      <family val="2"/>
    </font>
    <font>
      <sz val="9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5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2"/>
      <color indexed="30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Calibri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top" wrapText="1"/>
    </xf>
    <xf numFmtId="3" fontId="3" fillId="0" borderId="14" xfId="0" applyNumberFormat="1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/>
    </xf>
    <xf numFmtId="3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vertical="center" wrapText="1"/>
    </xf>
    <xf numFmtId="3" fontId="3" fillId="33" borderId="12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vertical="center" wrapText="1"/>
    </xf>
    <xf numFmtId="3" fontId="3" fillId="0" borderId="16" xfId="0" applyNumberFormat="1" applyFont="1" applyBorder="1" applyAlignment="1">
      <alignment vertical="center"/>
    </xf>
    <xf numFmtId="3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vertical="top" wrapText="1"/>
    </xf>
    <xf numFmtId="3" fontId="3" fillId="0" borderId="18" xfId="0" applyNumberFormat="1" applyFont="1" applyFill="1" applyBorder="1" applyAlignment="1">
      <alignment vertical="center" wrapText="1"/>
    </xf>
    <xf numFmtId="3" fontId="3" fillId="0" borderId="19" xfId="0" applyNumberFormat="1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vertical="top" wrapText="1"/>
    </xf>
    <xf numFmtId="3" fontId="3" fillId="33" borderId="14" xfId="0" applyNumberFormat="1" applyFont="1" applyFill="1" applyBorder="1" applyAlignment="1">
      <alignment vertical="center" wrapText="1"/>
    </xf>
    <xf numFmtId="3" fontId="3" fillId="33" borderId="15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vertical="top" wrapText="1"/>
    </xf>
    <xf numFmtId="3" fontId="3" fillId="0" borderId="15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3" fontId="3" fillId="0" borderId="14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4" fontId="50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18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1" fillId="0" borderId="11" xfId="0" applyFon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3" fontId="51" fillId="0" borderId="10" xfId="0" applyNumberFormat="1" applyFont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0" fontId="51" fillId="0" borderId="12" xfId="0" applyFont="1" applyBorder="1" applyAlignment="1">
      <alignment horizontal="right" vertical="center"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14" xfId="0" applyFont="1" applyBorder="1" applyAlignment="1">
      <alignment vertical="center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vertical="top" wrapText="1"/>
    </xf>
    <xf numFmtId="3" fontId="3" fillId="0" borderId="2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24" xfId="0" applyNumberFormat="1" applyFont="1" applyBorder="1" applyAlignment="1">
      <alignment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vertical="top" wrapText="1"/>
    </xf>
    <xf numFmtId="3" fontId="3" fillId="34" borderId="10" xfId="0" applyNumberFormat="1" applyFont="1" applyFill="1" applyBorder="1" applyAlignment="1">
      <alignment vertical="center" wrapText="1"/>
    </xf>
    <xf numFmtId="3" fontId="3" fillId="34" borderId="12" xfId="0" applyNumberFormat="1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3" fontId="3" fillId="34" borderId="10" xfId="0" applyNumberFormat="1" applyFont="1" applyFill="1" applyBorder="1" applyAlignment="1">
      <alignment vertical="center"/>
    </xf>
    <xf numFmtId="3" fontId="3" fillId="34" borderId="12" xfId="0" applyNumberFormat="1" applyFont="1" applyFill="1" applyBorder="1" applyAlignment="1">
      <alignment vertical="center"/>
    </xf>
    <xf numFmtId="3" fontId="4" fillId="33" borderId="14" xfId="0" applyNumberFormat="1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top" wrapText="1"/>
    </xf>
    <xf numFmtId="3" fontId="3" fillId="33" borderId="12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 wrapText="1"/>
    </xf>
    <xf numFmtId="3" fontId="3" fillId="33" borderId="12" xfId="0" applyNumberFormat="1" applyFont="1" applyFill="1" applyBorder="1" applyAlignment="1">
      <alignment vertical="top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0" fillId="8" borderId="25" xfId="0" applyFont="1" applyFill="1" applyBorder="1" applyAlignment="1">
      <alignment/>
    </xf>
    <xf numFmtId="3" fontId="30" fillId="8" borderId="25" xfId="0" applyNumberFormat="1" applyFont="1" applyFill="1" applyBorder="1" applyAlignment="1">
      <alignment/>
    </xf>
    <xf numFmtId="184" fontId="3" fillId="0" borderId="0" xfId="0" applyNumberFormat="1" applyFont="1" applyAlignment="1">
      <alignment/>
    </xf>
    <xf numFmtId="3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3" fontId="6" fillId="0" borderId="26" xfId="0" applyNumberFormat="1" applyFont="1" applyBorder="1" applyAlignment="1">
      <alignment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35" borderId="32" xfId="0" applyFont="1" applyFill="1" applyBorder="1" applyAlignment="1">
      <alignment horizontal="center" wrapText="1"/>
    </xf>
    <xf numFmtId="0" fontId="4" fillId="35" borderId="33" xfId="0" applyFont="1" applyFill="1" applyBorder="1" applyAlignment="1">
      <alignment horizontal="center" wrapText="1"/>
    </xf>
    <xf numFmtId="0" fontId="4" fillId="35" borderId="34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4" fillId="35" borderId="37" xfId="0" applyFont="1" applyFill="1" applyBorder="1" applyAlignment="1">
      <alignment horizontal="center" wrapText="1"/>
    </xf>
    <xf numFmtId="0" fontId="4" fillId="35" borderId="38" xfId="0" applyFont="1" applyFill="1" applyBorder="1" applyAlignment="1">
      <alignment horizontal="center" wrapText="1"/>
    </xf>
    <xf numFmtId="0" fontId="4" fillId="35" borderId="39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3" fontId="8" fillId="0" borderId="10" xfId="62" applyNumberFormat="1" applyFont="1" applyBorder="1" applyAlignment="1" applyProtection="1">
      <alignment vertical="center"/>
      <protection hidden="1"/>
    </xf>
    <xf numFmtId="3" fontId="8" fillId="0" borderId="29" xfId="62" applyNumberFormat="1" applyFont="1" applyBorder="1" applyAlignment="1" applyProtection="1">
      <alignment vertical="center"/>
      <protection hidden="1"/>
    </xf>
    <xf numFmtId="0" fontId="3" fillId="0" borderId="0" xfId="61" applyFont="1" applyBorder="1" applyAlignment="1">
      <alignment horizontal="justify" vertical="center" wrapText="1"/>
      <protection/>
    </xf>
    <xf numFmtId="0" fontId="4" fillId="0" borderId="0" xfId="0" applyFont="1" applyAlignment="1">
      <alignment horizontal="center" wrapText="1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35" borderId="32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3" fillId="0" borderId="0" xfId="61" applyFont="1" applyAlignment="1">
      <alignment horizontal="justify" vertical="center" wrapText="1"/>
      <protection/>
    </xf>
    <xf numFmtId="0" fontId="4" fillId="35" borderId="40" xfId="0" applyFont="1" applyFill="1" applyBorder="1" applyAlignment="1">
      <alignment horizontal="center"/>
    </xf>
    <xf numFmtId="0" fontId="4" fillId="35" borderId="41" xfId="0" applyFont="1" applyFill="1" applyBorder="1" applyAlignment="1">
      <alignment horizontal="center"/>
    </xf>
    <xf numFmtId="0" fontId="4" fillId="35" borderId="42" xfId="0" applyFont="1" applyFill="1" applyBorder="1" applyAlignment="1">
      <alignment horizontal="center"/>
    </xf>
    <xf numFmtId="0" fontId="4" fillId="36" borderId="40" xfId="0" applyFont="1" applyFill="1" applyBorder="1" applyAlignment="1">
      <alignment horizontal="center" vertical="center" wrapText="1"/>
    </xf>
    <xf numFmtId="0" fontId="4" fillId="36" borderId="41" xfId="0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4" fillId="36" borderId="40" xfId="0" applyFont="1" applyFill="1" applyBorder="1" applyAlignment="1">
      <alignment horizontal="center" vertical="center"/>
    </xf>
    <xf numFmtId="0" fontId="4" fillId="36" borderId="41" xfId="0" applyFont="1" applyFill="1" applyBorder="1" applyAlignment="1">
      <alignment horizontal="center" vertical="center"/>
    </xf>
    <xf numFmtId="0" fontId="4" fillId="36" borderId="4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_Sheet1" xfId="61"/>
    <cellStyle name="Normal_Zavrsni2006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7"/>
  <sheetViews>
    <sheetView tabSelected="1" view="pageBreakPreview" zoomScaleSheetLayoutView="100" workbookViewId="0" topLeftCell="A186">
      <selection activeCell="R28" sqref="R28"/>
    </sheetView>
  </sheetViews>
  <sheetFormatPr defaultColWidth="9.00390625" defaultRowHeight="15.75"/>
  <cols>
    <col min="1" max="1" width="6.25390625" style="16" customWidth="1"/>
    <col min="2" max="2" width="48.50390625" style="17" customWidth="1"/>
    <col min="3" max="4" width="10.875" style="151" customWidth="1"/>
    <col min="5" max="6" width="10.875" style="17" customWidth="1"/>
    <col min="7" max="8" width="0" style="17" hidden="1" customWidth="1"/>
    <col min="9" max="9" width="12.375" style="17" hidden="1" customWidth="1"/>
    <col min="10" max="10" width="10.875" style="17" hidden="1" customWidth="1"/>
    <col min="11" max="11" width="9.50390625" style="17" hidden="1" customWidth="1"/>
    <col min="12" max="14" width="0" style="17" hidden="1" customWidth="1"/>
    <col min="15" max="15" width="14.50390625" style="17" hidden="1" customWidth="1"/>
    <col min="16" max="16" width="13.50390625" style="17" bestFit="1" customWidth="1"/>
    <col min="17" max="17" width="9.00390625" style="17" customWidth="1"/>
    <col min="18" max="19" width="9.50390625" style="17" bestFit="1" customWidth="1"/>
    <col min="20" max="16384" width="9.00390625" style="17" customWidth="1"/>
  </cols>
  <sheetData>
    <row r="1" spans="1:6" ht="12.75" customHeight="1">
      <c r="A1" s="180" t="s">
        <v>73</v>
      </c>
      <c r="B1" s="180"/>
      <c r="C1" s="180"/>
      <c r="D1" s="180"/>
      <c r="E1" s="180"/>
      <c r="F1" s="180"/>
    </row>
    <row r="2" spans="1:6" ht="27.75" customHeight="1">
      <c r="A2" s="180" t="s">
        <v>164</v>
      </c>
      <c r="B2" s="180"/>
      <c r="C2" s="180"/>
      <c r="D2" s="180"/>
      <c r="E2" s="180"/>
      <c r="F2" s="180"/>
    </row>
    <row r="3" spans="3:6" ht="11.25" customHeight="1" thickBot="1">
      <c r="C3" s="17"/>
      <c r="D3" s="17"/>
      <c r="E3" s="18"/>
      <c r="F3" s="19" t="s">
        <v>21</v>
      </c>
    </row>
    <row r="4" spans="1:6" ht="11.25" customHeight="1">
      <c r="A4" s="184" t="s">
        <v>90</v>
      </c>
      <c r="B4" s="185"/>
      <c r="C4" s="185"/>
      <c r="D4" s="185"/>
      <c r="E4" s="185"/>
      <c r="F4" s="186"/>
    </row>
    <row r="5" spans="1:6" ht="11.25" customHeight="1">
      <c r="A5" s="181" t="s">
        <v>74</v>
      </c>
      <c r="B5" s="183" t="s">
        <v>8</v>
      </c>
      <c r="C5" s="156">
        <v>2020</v>
      </c>
      <c r="D5" s="156"/>
      <c r="E5" s="157">
        <v>2021</v>
      </c>
      <c r="F5" s="158"/>
    </row>
    <row r="6" spans="1:6" ht="25.5">
      <c r="A6" s="182"/>
      <c r="B6" s="156"/>
      <c r="C6" s="3" t="s">
        <v>75</v>
      </c>
      <c r="D6" s="20" t="s">
        <v>76</v>
      </c>
      <c r="E6" s="3" t="s">
        <v>75</v>
      </c>
      <c r="F6" s="21" t="s">
        <v>76</v>
      </c>
    </row>
    <row r="7" spans="1:19" ht="11.25" customHeight="1">
      <c r="A7" s="22" t="s">
        <v>77</v>
      </c>
      <c r="B7" s="23" t="s">
        <v>155</v>
      </c>
      <c r="C7" s="5">
        <v>97520948</v>
      </c>
      <c r="D7" s="5">
        <v>97359649</v>
      </c>
      <c r="E7" s="5">
        <v>149083769</v>
      </c>
      <c r="F7" s="8">
        <v>148948935</v>
      </c>
      <c r="G7" s="139"/>
      <c r="H7" s="139"/>
      <c r="I7" s="139"/>
      <c r="N7" s="140"/>
      <c r="O7" s="141"/>
      <c r="P7" s="141"/>
      <c r="R7" s="139"/>
      <c r="S7" s="139"/>
    </row>
    <row r="8" spans="1:19" ht="11.25" customHeight="1">
      <c r="A8" s="22" t="s">
        <v>78</v>
      </c>
      <c r="B8" s="23" t="s">
        <v>83</v>
      </c>
      <c r="C8" s="5">
        <v>398024</v>
      </c>
      <c r="D8" s="5">
        <v>314181</v>
      </c>
      <c r="E8" s="5">
        <v>479395</v>
      </c>
      <c r="F8" s="8">
        <v>385650</v>
      </c>
      <c r="G8" s="139"/>
      <c r="H8" s="139"/>
      <c r="I8" s="139"/>
      <c r="N8" s="140"/>
      <c r="O8" s="141"/>
      <c r="P8" s="141"/>
      <c r="R8" s="139"/>
      <c r="S8" s="139"/>
    </row>
    <row r="9" spans="1:19" ht="11.25" customHeight="1" hidden="1">
      <c r="A9" s="22" t="s">
        <v>85</v>
      </c>
      <c r="B9" s="23" t="s">
        <v>86</v>
      </c>
      <c r="C9" s="5"/>
      <c r="D9" s="5"/>
      <c r="E9" s="5"/>
      <c r="F9" s="8"/>
      <c r="G9" s="139"/>
      <c r="H9" s="139"/>
      <c r="I9" s="139"/>
      <c r="O9" s="139"/>
      <c r="P9" s="139"/>
      <c r="R9" s="139"/>
      <c r="S9" s="139"/>
    </row>
    <row r="10" spans="1:19" ht="11.25" customHeight="1">
      <c r="A10" s="22" t="s">
        <v>79</v>
      </c>
      <c r="B10" s="23" t="s">
        <v>88</v>
      </c>
      <c r="C10" s="5">
        <v>10670</v>
      </c>
      <c r="D10" s="5">
        <v>8746</v>
      </c>
      <c r="E10" s="5">
        <v>15273</v>
      </c>
      <c r="F10" s="8">
        <v>4191</v>
      </c>
      <c r="G10" s="139"/>
      <c r="H10" s="139"/>
      <c r="I10" s="139"/>
      <c r="N10" s="140"/>
      <c r="O10" s="141"/>
      <c r="P10" s="141"/>
      <c r="R10" s="139"/>
      <c r="S10" s="139"/>
    </row>
    <row r="11" spans="1:19" ht="11.25" customHeight="1">
      <c r="A11" s="22" t="s">
        <v>80</v>
      </c>
      <c r="B11" s="23" t="s">
        <v>84</v>
      </c>
      <c r="C11" s="5">
        <v>1921470</v>
      </c>
      <c r="D11" s="5">
        <v>1421351</v>
      </c>
      <c r="E11" s="5">
        <v>2414000</v>
      </c>
      <c r="F11" s="8">
        <v>2103086</v>
      </c>
      <c r="G11" s="139"/>
      <c r="H11" s="139"/>
      <c r="I11" s="139"/>
      <c r="J11" s="17" t="s">
        <v>157</v>
      </c>
      <c r="N11" s="140"/>
      <c r="O11" s="141"/>
      <c r="P11" s="141"/>
      <c r="R11" s="139"/>
      <c r="S11" s="139"/>
    </row>
    <row r="12" spans="1:19" ht="11.25" customHeight="1">
      <c r="A12" s="22" t="s">
        <v>158</v>
      </c>
      <c r="B12" s="23" t="s">
        <v>159</v>
      </c>
      <c r="C12" s="5">
        <v>8322000</v>
      </c>
      <c r="D12" s="5">
        <v>8279859</v>
      </c>
      <c r="E12" s="5">
        <v>3100000</v>
      </c>
      <c r="F12" s="8">
        <v>2877048</v>
      </c>
      <c r="G12" s="139"/>
      <c r="H12" s="139"/>
      <c r="I12" s="139"/>
      <c r="N12" s="140"/>
      <c r="O12" s="141"/>
      <c r="P12" s="141"/>
      <c r="R12" s="139"/>
      <c r="S12" s="139"/>
    </row>
    <row r="13" spans="1:19" ht="11.25" customHeight="1">
      <c r="A13" s="22" t="s">
        <v>81</v>
      </c>
      <c r="B13" s="23" t="s">
        <v>161</v>
      </c>
      <c r="C13" s="5">
        <v>617792</v>
      </c>
      <c r="D13" s="5">
        <v>347067</v>
      </c>
      <c r="E13" s="5">
        <v>1298085</v>
      </c>
      <c r="F13" s="8">
        <v>775619</v>
      </c>
      <c r="G13" s="139"/>
      <c r="H13" s="139"/>
      <c r="I13" s="139"/>
      <c r="J13" s="139">
        <f>SUM(C29+C56+C72+C85+C105+C113+C121+C129+C153+C164+C173+C181+C194)</f>
        <v>109839437</v>
      </c>
      <c r="K13" s="139">
        <f>SUM(D29+D56+D72+D85+D105+D113+D121+D129+D153+D164+D173+D181+D194)</f>
        <v>108494213</v>
      </c>
      <c r="N13" s="140"/>
      <c r="O13" s="141"/>
      <c r="P13" s="141"/>
      <c r="R13" s="139"/>
      <c r="S13" s="139"/>
    </row>
    <row r="14" spans="1:19" ht="11.25" customHeight="1">
      <c r="A14" s="22" t="s">
        <v>82</v>
      </c>
      <c r="B14" s="23" t="s">
        <v>170</v>
      </c>
      <c r="C14" s="5">
        <v>1048533</v>
      </c>
      <c r="D14" s="5">
        <v>763360</v>
      </c>
      <c r="E14" s="5">
        <v>286924</v>
      </c>
      <c r="F14" s="8">
        <v>992</v>
      </c>
      <c r="G14" s="139"/>
      <c r="H14" s="139"/>
      <c r="I14" s="139"/>
      <c r="J14" s="142">
        <f>SUM(C15-J13)</f>
        <v>0</v>
      </c>
      <c r="K14" s="142">
        <f>SUM(D15-K13)</f>
        <v>0</v>
      </c>
      <c r="N14" s="143"/>
      <c r="O14" s="144"/>
      <c r="P14" s="144"/>
      <c r="R14" s="139"/>
      <c r="S14" s="139"/>
    </row>
    <row r="15" spans="1:9" ht="11.25" customHeight="1" thickBot="1">
      <c r="A15" s="165" t="s">
        <v>87</v>
      </c>
      <c r="B15" s="166"/>
      <c r="C15" s="24">
        <f>SUM(C7:C14)</f>
        <v>109839437</v>
      </c>
      <c r="D15" s="24">
        <f>SUM(D7:D14)</f>
        <v>108494213</v>
      </c>
      <c r="E15" s="133">
        <f>SUM(E7:E14)</f>
        <v>156677446</v>
      </c>
      <c r="F15" s="25">
        <f>SUM(F7:F14)</f>
        <v>155095521</v>
      </c>
      <c r="G15" s="139"/>
      <c r="H15" s="139"/>
      <c r="I15" s="139"/>
    </row>
    <row r="16" spans="1:9" ht="11.25" customHeight="1">
      <c r="A16" s="118"/>
      <c r="B16" s="119"/>
      <c r="C16" s="119"/>
      <c r="D16" s="119"/>
      <c r="E16" s="120"/>
      <c r="F16" s="121"/>
      <c r="G16" s="139"/>
      <c r="H16" s="139"/>
      <c r="I16" s="139"/>
    </row>
    <row r="17" spans="1:9" ht="13.5" thickBot="1">
      <c r="A17" s="122"/>
      <c r="B17" s="114"/>
      <c r="C17" s="120"/>
      <c r="D17" s="120"/>
      <c r="E17" s="123"/>
      <c r="F17" s="121" t="s">
        <v>21</v>
      </c>
      <c r="G17" s="139"/>
      <c r="H17" s="139"/>
      <c r="I17" s="139"/>
    </row>
    <row r="18" spans="1:9" ht="12.75">
      <c r="A18" s="188" t="s">
        <v>62</v>
      </c>
      <c r="B18" s="189"/>
      <c r="C18" s="189"/>
      <c r="D18" s="189"/>
      <c r="E18" s="189"/>
      <c r="F18" s="190"/>
      <c r="G18" s="139"/>
      <c r="H18" s="139"/>
      <c r="I18" s="139"/>
    </row>
    <row r="19" spans="1:9" ht="12.75">
      <c r="A19" s="152" t="s">
        <v>20</v>
      </c>
      <c r="B19" s="154" t="s">
        <v>8</v>
      </c>
      <c r="C19" s="156">
        <v>2020</v>
      </c>
      <c r="D19" s="156"/>
      <c r="E19" s="157">
        <v>2021</v>
      </c>
      <c r="F19" s="158"/>
      <c r="G19" s="139"/>
      <c r="H19" s="139"/>
      <c r="I19" s="139"/>
    </row>
    <row r="20" spans="1:10" ht="51">
      <c r="A20" s="153"/>
      <c r="B20" s="155"/>
      <c r="C20" s="3" t="s">
        <v>57</v>
      </c>
      <c r="D20" s="3" t="s">
        <v>9</v>
      </c>
      <c r="E20" s="3" t="s">
        <v>57</v>
      </c>
      <c r="F20" s="26" t="s">
        <v>9</v>
      </c>
      <c r="G20" s="139"/>
      <c r="H20" s="139"/>
      <c r="I20" s="139"/>
      <c r="J20" s="17" t="s">
        <v>163</v>
      </c>
    </row>
    <row r="21" spans="1:11" ht="12.75">
      <c r="A21" s="7" t="s">
        <v>10</v>
      </c>
      <c r="B21" s="4" t="s">
        <v>155</v>
      </c>
      <c r="C21" s="5">
        <v>44079924</v>
      </c>
      <c r="D21" s="5">
        <v>44030010</v>
      </c>
      <c r="E21" s="5">
        <v>81107533</v>
      </c>
      <c r="F21" s="48">
        <v>81073046</v>
      </c>
      <c r="G21" s="139"/>
      <c r="H21" s="139"/>
      <c r="I21" s="139"/>
      <c r="J21" s="145">
        <f>SUM(E29+E56+E72+E85+E105+E113+E121+E129+E137+E145+E153+E164+E173+E181+E197)</f>
        <v>156677446</v>
      </c>
      <c r="K21" s="145">
        <f>SUM(F29+F56+F72+F85+F105+F113+F121+F129+F137+F145+F153+F164+F173+F181+F197)</f>
        <v>155095521</v>
      </c>
    </row>
    <row r="22" spans="1:11" ht="12.75" hidden="1">
      <c r="A22" s="129">
        <v>732</v>
      </c>
      <c r="B22" s="130" t="s">
        <v>60</v>
      </c>
      <c r="C22" s="131"/>
      <c r="D22" s="131"/>
      <c r="E22" s="131"/>
      <c r="F22" s="132"/>
      <c r="G22" s="139"/>
      <c r="H22" s="139"/>
      <c r="I22" s="139"/>
      <c r="J22" s="139">
        <f>SUM(E15-J21)</f>
        <v>0</v>
      </c>
      <c r="K22" s="145">
        <f>SUM(F15-K21)</f>
        <v>0</v>
      </c>
    </row>
    <row r="23" spans="1:11" ht="12.75">
      <c r="A23" s="7">
        <v>742</v>
      </c>
      <c r="B23" s="27" t="s">
        <v>55</v>
      </c>
      <c r="C23" s="5">
        <v>308024</v>
      </c>
      <c r="D23" s="5">
        <v>337943</v>
      </c>
      <c r="E23" s="5">
        <v>369795</v>
      </c>
      <c r="F23" s="8">
        <v>456546</v>
      </c>
      <c r="G23" s="139">
        <v>351655</v>
      </c>
      <c r="H23" s="139"/>
      <c r="I23" s="139"/>
      <c r="J23" s="139">
        <f>SUM(E15-J21)</f>
        <v>0</v>
      </c>
      <c r="K23" s="142">
        <f>SUM(F15-K21)</f>
        <v>0</v>
      </c>
    </row>
    <row r="24" spans="1:9" ht="12.75">
      <c r="A24" s="7">
        <v>744</v>
      </c>
      <c r="B24" s="23" t="s">
        <v>88</v>
      </c>
      <c r="C24" s="5">
        <v>10670</v>
      </c>
      <c r="D24" s="5">
        <v>10497</v>
      </c>
      <c r="E24" s="5">
        <v>15273</v>
      </c>
      <c r="F24" s="8">
        <v>5400</v>
      </c>
      <c r="G24" s="139"/>
      <c r="H24" s="139"/>
      <c r="I24" s="139"/>
    </row>
    <row r="25" spans="1:9" ht="12.75">
      <c r="A25" s="7">
        <v>811</v>
      </c>
      <c r="B25" s="23" t="s">
        <v>0</v>
      </c>
      <c r="C25" s="5">
        <v>680000</v>
      </c>
      <c r="D25" s="5">
        <v>1078032</v>
      </c>
      <c r="E25" s="5">
        <v>910000</v>
      </c>
      <c r="F25" s="8">
        <v>1260732</v>
      </c>
      <c r="G25" s="139">
        <v>260000</v>
      </c>
      <c r="H25" s="139"/>
      <c r="I25" s="139"/>
    </row>
    <row r="26" spans="1:9" ht="12.75">
      <c r="A26" s="7">
        <v>911</v>
      </c>
      <c r="B26" s="4" t="s">
        <v>159</v>
      </c>
      <c r="C26" s="5">
        <v>8322000</v>
      </c>
      <c r="D26" s="5">
        <v>8336840</v>
      </c>
      <c r="E26" s="5">
        <v>3100000</v>
      </c>
      <c r="F26" s="8">
        <v>2877326</v>
      </c>
      <c r="G26" s="139">
        <v>3114615</v>
      </c>
      <c r="H26" s="139"/>
      <c r="I26" s="139"/>
    </row>
    <row r="27" spans="1:20" ht="12.75">
      <c r="A27" s="7" t="s">
        <v>11</v>
      </c>
      <c r="B27" s="4" t="s">
        <v>56</v>
      </c>
      <c r="C27" s="5">
        <f>SUM(C21:C26)</f>
        <v>53400618</v>
      </c>
      <c r="D27" s="5">
        <f>SUM(D21:D26)</f>
        <v>53793322</v>
      </c>
      <c r="E27" s="15">
        <f>SUM(E21:E26)</f>
        <v>85502601</v>
      </c>
      <c r="F27" s="8">
        <f>SUM(F21:F26)</f>
        <v>85673050</v>
      </c>
      <c r="G27" s="139"/>
      <c r="H27" s="139"/>
      <c r="I27" s="139"/>
      <c r="K27" s="139"/>
      <c r="O27" s="177"/>
      <c r="P27" s="177"/>
      <c r="Q27" s="177"/>
      <c r="R27" s="177"/>
      <c r="S27" s="177"/>
      <c r="T27" s="177"/>
    </row>
    <row r="28" spans="1:10" ht="69" customHeight="1">
      <c r="A28" s="9" t="s">
        <v>20</v>
      </c>
      <c r="B28" s="3" t="s">
        <v>8</v>
      </c>
      <c r="C28" s="6" t="s">
        <v>22</v>
      </c>
      <c r="D28" s="6" t="s">
        <v>59</v>
      </c>
      <c r="E28" s="6" t="s">
        <v>22</v>
      </c>
      <c r="F28" s="28" t="s">
        <v>59</v>
      </c>
      <c r="G28" s="139"/>
      <c r="H28" s="139"/>
      <c r="I28" s="139"/>
      <c r="J28" s="17" t="s">
        <v>94</v>
      </c>
    </row>
    <row r="29" spans="1:10" ht="12.75">
      <c r="A29" s="7" t="s">
        <v>11</v>
      </c>
      <c r="B29" s="4" t="s">
        <v>89</v>
      </c>
      <c r="C29" s="5">
        <f>SUM(C30:C49)</f>
        <v>54765729</v>
      </c>
      <c r="D29" s="5">
        <f>SUM(D30:D49)</f>
        <v>53741675</v>
      </c>
      <c r="E29" s="15">
        <f>SUM(E30:E49)</f>
        <v>86855264</v>
      </c>
      <c r="F29" s="48">
        <f>SUM(F30:F49)</f>
        <v>85607548</v>
      </c>
      <c r="G29" s="139"/>
      <c r="H29" s="139"/>
      <c r="I29" s="139"/>
      <c r="J29" s="8">
        <v>85607548702.21</v>
      </c>
    </row>
    <row r="30" spans="1:9" ht="12.75">
      <c r="A30" s="29" t="s">
        <v>24</v>
      </c>
      <c r="B30" s="30" t="s">
        <v>25</v>
      </c>
      <c r="C30" s="31">
        <v>119283</v>
      </c>
      <c r="D30" s="31">
        <v>116662</v>
      </c>
      <c r="E30" s="31">
        <v>57549</v>
      </c>
      <c r="F30" s="32">
        <v>56116</v>
      </c>
      <c r="G30" s="139"/>
      <c r="H30" s="139"/>
      <c r="I30" s="139"/>
    </row>
    <row r="31" spans="1:9" ht="12.75">
      <c r="A31" s="29" t="s">
        <v>26</v>
      </c>
      <c r="B31" s="30" t="s">
        <v>27</v>
      </c>
      <c r="C31" s="31">
        <v>21066</v>
      </c>
      <c r="D31" s="31">
        <v>19157</v>
      </c>
      <c r="E31" s="31">
        <v>15536</v>
      </c>
      <c r="F31" s="32">
        <f>10294-1</f>
        <v>10293</v>
      </c>
      <c r="G31" s="139"/>
      <c r="H31" s="139"/>
      <c r="I31" s="139"/>
    </row>
    <row r="32" spans="1:9" ht="12.75">
      <c r="A32" s="29" t="s">
        <v>12</v>
      </c>
      <c r="B32" s="30" t="s">
        <v>1</v>
      </c>
      <c r="C32" s="31">
        <v>148680</v>
      </c>
      <c r="D32" s="31">
        <v>143841</v>
      </c>
      <c r="E32" s="31">
        <v>63680</v>
      </c>
      <c r="F32" s="32">
        <f>61664-1</f>
        <v>61663</v>
      </c>
      <c r="G32" s="139"/>
      <c r="H32" s="139"/>
      <c r="I32" s="139"/>
    </row>
    <row r="33" spans="1:9" ht="12.75">
      <c r="A33" s="29" t="s">
        <v>51</v>
      </c>
      <c r="B33" s="30" t="s">
        <v>61</v>
      </c>
      <c r="C33" s="31">
        <v>32245</v>
      </c>
      <c r="D33" s="31">
        <v>28917</v>
      </c>
      <c r="E33" s="31">
        <v>35339</v>
      </c>
      <c r="F33" s="32">
        <v>34822</v>
      </c>
      <c r="G33" s="139">
        <v>35337</v>
      </c>
      <c r="H33" s="139"/>
      <c r="I33" s="139"/>
    </row>
    <row r="34" spans="1:9" ht="12.75">
      <c r="A34" s="29" t="s">
        <v>30</v>
      </c>
      <c r="B34" s="30" t="s">
        <v>3</v>
      </c>
      <c r="C34" s="31">
        <v>303000</v>
      </c>
      <c r="D34" s="31">
        <v>286666</v>
      </c>
      <c r="E34" s="31">
        <v>320000</v>
      </c>
      <c r="F34" s="32">
        <v>315379</v>
      </c>
      <c r="G34" s="139"/>
      <c r="H34" s="139"/>
      <c r="I34" s="139"/>
    </row>
    <row r="35" spans="1:9" ht="12.75">
      <c r="A35" s="29" t="s">
        <v>13</v>
      </c>
      <c r="B35" s="30" t="s">
        <v>31</v>
      </c>
      <c r="C35" s="31">
        <v>4214407</v>
      </c>
      <c r="D35" s="31">
        <v>4213742</v>
      </c>
      <c r="E35" s="31">
        <v>3818317</v>
      </c>
      <c r="F35" s="32">
        <v>3811576</v>
      </c>
      <c r="G35" s="139"/>
      <c r="H35" s="139"/>
      <c r="I35" s="139"/>
    </row>
    <row r="36" spans="1:9" ht="12.75">
      <c r="A36" s="29" t="s">
        <v>14</v>
      </c>
      <c r="B36" s="30" t="s">
        <v>32</v>
      </c>
      <c r="C36" s="31">
        <v>1030601</v>
      </c>
      <c r="D36" s="31">
        <v>1022531</v>
      </c>
      <c r="E36" s="31">
        <v>1487954</v>
      </c>
      <c r="F36" s="32">
        <f>1482050+1</f>
        <v>1482051</v>
      </c>
      <c r="G36" s="139">
        <v>1497154</v>
      </c>
      <c r="H36" s="139"/>
      <c r="I36" s="139"/>
    </row>
    <row r="37" spans="1:9" ht="12.75">
      <c r="A37" s="29" t="s">
        <v>15</v>
      </c>
      <c r="B37" s="30" t="s">
        <v>33</v>
      </c>
      <c r="C37" s="31">
        <v>868740</v>
      </c>
      <c r="D37" s="31">
        <v>856897</v>
      </c>
      <c r="E37" s="31">
        <v>978738</v>
      </c>
      <c r="F37" s="32">
        <v>969463</v>
      </c>
      <c r="G37" s="139"/>
      <c r="H37" s="139"/>
      <c r="I37" s="139"/>
    </row>
    <row r="38" spans="1:9" ht="12.75">
      <c r="A38" s="29" t="s">
        <v>16</v>
      </c>
      <c r="B38" s="30" t="s">
        <v>34</v>
      </c>
      <c r="C38" s="31">
        <v>2019871</v>
      </c>
      <c r="D38" s="31">
        <v>2017351</v>
      </c>
      <c r="E38" s="31">
        <v>879711</v>
      </c>
      <c r="F38" s="32">
        <f>862586+1</f>
        <v>862587</v>
      </c>
      <c r="G38" s="139">
        <v>870511</v>
      </c>
      <c r="H38" s="139"/>
      <c r="I38" s="139"/>
    </row>
    <row r="39" spans="1:9" ht="12.75">
      <c r="A39" s="29" t="s">
        <v>17</v>
      </c>
      <c r="B39" s="30" t="s">
        <v>35</v>
      </c>
      <c r="C39" s="31">
        <v>2941911</v>
      </c>
      <c r="D39" s="31">
        <v>2926707</v>
      </c>
      <c r="E39" s="31">
        <v>2965277</v>
      </c>
      <c r="F39" s="32">
        <v>2958532</v>
      </c>
      <c r="G39" s="139">
        <v>2965279</v>
      </c>
      <c r="H39" s="139"/>
      <c r="I39" s="139"/>
    </row>
    <row r="40" spans="1:9" ht="12.75">
      <c r="A40" s="29" t="s">
        <v>18</v>
      </c>
      <c r="B40" s="30" t="s">
        <v>36</v>
      </c>
      <c r="C40" s="31">
        <v>6350843</v>
      </c>
      <c r="D40" s="31">
        <v>6345133</v>
      </c>
      <c r="E40" s="31">
        <v>4768412</v>
      </c>
      <c r="F40" s="32">
        <v>4764611</v>
      </c>
      <c r="G40" s="139"/>
      <c r="H40" s="139"/>
      <c r="I40" s="139"/>
    </row>
    <row r="41" spans="1:9" ht="12.75">
      <c r="A41" s="29" t="s">
        <v>37</v>
      </c>
      <c r="B41" s="30" t="s">
        <v>38</v>
      </c>
      <c r="C41" s="31">
        <v>5133</v>
      </c>
      <c r="D41" s="31">
        <v>5133</v>
      </c>
      <c r="E41" s="31">
        <v>5200</v>
      </c>
      <c r="F41" s="32">
        <v>5131</v>
      </c>
      <c r="G41" s="139"/>
      <c r="H41" s="139"/>
      <c r="I41" s="139"/>
    </row>
    <row r="42" spans="1:9" ht="12.75">
      <c r="A42" s="29" t="s">
        <v>39</v>
      </c>
      <c r="B42" s="30" t="s">
        <v>40</v>
      </c>
      <c r="C42" s="31">
        <v>284015</v>
      </c>
      <c r="D42" s="31">
        <v>275298</v>
      </c>
      <c r="E42" s="31">
        <v>315040</v>
      </c>
      <c r="F42" s="32">
        <v>312601</v>
      </c>
      <c r="G42" s="139"/>
      <c r="H42" s="139"/>
      <c r="I42" s="139"/>
    </row>
    <row r="43" spans="1:9" ht="12.75">
      <c r="A43" s="29" t="s">
        <v>41</v>
      </c>
      <c r="B43" s="30" t="s">
        <v>42</v>
      </c>
      <c r="C43" s="31">
        <v>19662</v>
      </c>
      <c r="D43" s="31">
        <v>19657</v>
      </c>
      <c r="E43" s="31">
        <v>26216</v>
      </c>
      <c r="F43" s="32">
        <v>26200</v>
      </c>
      <c r="G43" s="139"/>
      <c r="H43" s="139"/>
      <c r="I43" s="139"/>
    </row>
    <row r="44" spans="1:9" ht="12.75">
      <c r="A44" s="29" t="s">
        <v>19</v>
      </c>
      <c r="B44" s="30" t="s">
        <v>43</v>
      </c>
      <c r="C44" s="31">
        <v>14007</v>
      </c>
      <c r="D44" s="31">
        <v>12711</v>
      </c>
      <c r="E44" s="31">
        <v>15860</v>
      </c>
      <c r="F44" s="32">
        <v>13472</v>
      </c>
      <c r="G44" s="139"/>
      <c r="H44" s="139"/>
      <c r="I44" s="139"/>
    </row>
    <row r="45" spans="1:9" ht="25.5">
      <c r="A45" s="29" t="s">
        <v>44</v>
      </c>
      <c r="B45" s="30" t="s">
        <v>4</v>
      </c>
      <c r="C45" s="31">
        <v>2024391</v>
      </c>
      <c r="D45" s="31">
        <v>2024143</v>
      </c>
      <c r="E45" s="31">
        <v>4243024</v>
      </c>
      <c r="F45" s="32">
        <v>4242673</v>
      </c>
      <c r="G45" s="139"/>
      <c r="H45" s="139"/>
      <c r="I45" s="139"/>
    </row>
    <row r="46" spans="1:9" ht="12.75">
      <c r="A46" s="29" t="s">
        <v>45</v>
      </c>
      <c r="B46" s="30" t="s">
        <v>46</v>
      </c>
      <c r="C46" s="31">
        <v>5293121</v>
      </c>
      <c r="D46" s="31">
        <v>4701946</v>
      </c>
      <c r="E46" s="31">
        <v>6023291</v>
      </c>
      <c r="F46" s="32">
        <f>5140594-1</f>
        <v>5140593</v>
      </c>
      <c r="G46" s="139"/>
      <c r="H46" s="139"/>
      <c r="I46" s="139"/>
    </row>
    <row r="47" spans="1:9" ht="12.75">
      <c r="A47" s="29" t="s">
        <v>47</v>
      </c>
      <c r="B47" s="30" t="s">
        <v>48</v>
      </c>
      <c r="C47" s="31">
        <v>29019017</v>
      </c>
      <c r="D47" s="31">
        <v>28676237</v>
      </c>
      <c r="E47" s="31">
        <v>60772669</v>
      </c>
      <c r="F47" s="32">
        <v>60476901</v>
      </c>
      <c r="G47" s="139"/>
      <c r="H47" s="139"/>
      <c r="I47" s="139"/>
    </row>
    <row r="48" spans="1:9" ht="12.75">
      <c r="A48" s="29" t="s">
        <v>49</v>
      </c>
      <c r="B48" s="30" t="s">
        <v>6</v>
      </c>
      <c r="C48" s="31">
        <v>45736</v>
      </c>
      <c r="D48" s="31">
        <v>44383</v>
      </c>
      <c r="E48" s="31">
        <v>63451</v>
      </c>
      <c r="F48" s="32">
        <v>62884</v>
      </c>
      <c r="G48" s="139"/>
      <c r="H48" s="139"/>
      <c r="I48" s="139"/>
    </row>
    <row r="49" spans="1:9" ht="13.5" thickBot="1">
      <c r="A49" s="10" t="s">
        <v>50</v>
      </c>
      <c r="B49" s="11" t="s">
        <v>7</v>
      </c>
      <c r="C49" s="37">
        <v>10000</v>
      </c>
      <c r="D49" s="37">
        <v>4563</v>
      </c>
      <c r="E49" s="37"/>
      <c r="F49" s="38"/>
      <c r="G49" s="139"/>
      <c r="H49" s="139"/>
      <c r="I49" s="139"/>
    </row>
    <row r="50" spans="1:9" ht="12.75">
      <c r="A50" s="184" t="s">
        <v>63</v>
      </c>
      <c r="B50" s="185"/>
      <c r="C50" s="185"/>
      <c r="D50" s="185"/>
      <c r="E50" s="185"/>
      <c r="F50" s="186"/>
      <c r="G50" s="139"/>
      <c r="H50" s="139"/>
      <c r="I50" s="139"/>
    </row>
    <row r="51" spans="1:9" ht="12.75">
      <c r="A51" s="152" t="s">
        <v>20</v>
      </c>
      <c r="B51" s="154" t="s">
        <v>8</v>
      </c>
      <c r="C51" s="156">
        <v>2020</v>
      </c>
      <c r="D51" s="156"/>
      <c r="E51" s="157">
        <v>2021</v>
      </c>
      <c r="F51" s="158"/>
      <c r="G51" s="139"/>
      <c r="H51" s="139"/>
      <c r="I51" s="139"/>
    </row>
    <row r="52" spans="1:9" ht="51">
      <c r="A52" s="153"/>
      <c r="B52" s="155"/>
      <c r="C52" s="3" t="s">
        <v>57</v>
      </c>
      <c r="D52" s="3" t="s">
        <v>9</v>
      </c>
      <c r="E52" s="3" t="s">
        <v>57</v>
      </c>
      <c r="F52" s="26" t="s">
        <v>9</v>
      </c>
      <c r="G52" s="139"/>
      <c r="H52" s="139"/>
      <c r="I52" s="139"/>
    </row>
    <row r="53" spans="1:9" ht="12.75">
      <c r="A53" s="7" t="s">
        <v>10</v>
      </c>
      <c r="B53" s="4" t="s">
        <v>155</v>
      </c>
      <c r="C53" s="39">
        <v>1239292</v>
      </c>
      <c r="D53" s="5">
        <v>1199863</v>
      </c>
      <c r="E53" s="39">
        <v>1256075</v>
      </c>
      <c r="F53" s="8">
        <f>1205317+1</f>
        <v>1205318</v>
      </c>
      <c r="G53" s="139"/>
      <c r="H53" s="139"/>
      <c r="I53" s="139"/>
    </row>
    <row r="54" spans="1:9" ht="12.75">
      <c r="A54" s="7" t="s">
        <v>11</v>
      </c>
      <c r="B54" s="4" t="s">
        <v>56</v>
      </c>
      <c r="C54" s="5">
        <f>SUM(C53)</f>
        <v>1239292</v>
      </c>
      <c r="D54" s="5">
        <f>SUM(D53)</f>
        <v>1199863</v>
      </c>
      <c r="E54" s="15">
        <f>SUM(E53)</f>
        <v>1256075</v>
      </c>
      <c r="F54" s="48">
        <f>SUM(F53)</f>
        <v>1205318</v>
      </c>
      <c r="G54" s="139"/>
      <c r="H54" s="139"/>
      <c r="I54" s="139"/>
    </row>
    <row r="55" spans="1:9" ht="51">
      <c r="A55" s="9" t="s">
        <v>20</v>
      </c>
      <c r="B55" s="3" t="s">
        <v>8</v>
      </c>
      <c r="C55" s="6" t="s">
        <v>22</v>
      </c>
      <c r="D55" s="6" t="s">
        <v>59</v>
      </c>
      <c r="E55" s="50" t="s">
        <v>22</v>
      </c>
      <c r="F55" s="51" t="s">
        <v>59</v>
      </c>
      <c r="G55" s="139"/>
      <c r="H55" s="139"/>
      <c r="I55" s="139"/>
    </row>
    <row r="56" spans="1:9" ht="12.75">
      <c r="A56" s="7" t="s">
        <v>11</v>
      </c>
      <c r="B56" s="4" t="s">
        <v>89</v>
      </c>
      <c r="C56" s="5">
        <f>SUM(C57:C65)</f>
        <v>1239292</v>
      </c>
      <c r="D56" s="5">
        <f>SUM(D57:D65)</f>
        <v>1199863</v>
      </c>
      <c r="E56" s="134">
        <f>SUM(E57:E65)</f>
        <v>1256075</v>
      </c>
      <c r="F56" s="48">
        <f>SUM(F57:F65)</f>
        <v>1205318</v>
      </c>
      <c r="G56" s="139"/>
      <c r="H56" s="139"/>
      <c r="I56" s="8">
        <v>1205317924.5300002</v>
      </c>
    </row>
    <row r="57" spans="1:9" ht="12.75">
      <c r="A57" s="29" t="s">
        <v>12</v>
      </c>
      <c r="B57" s="30" t="s">
        <v>1</v>
      </c>
      <c r="C57" s="40">
        <v>7466</v>
      </c>
      <c r="D57" s="31">
        <v>7309</v>
      </c>
      <c r="E57" s="40">
        <v>20466</v>
      </c>
      <c r="F57" s="32">
        <f>19046+1</f>
        <v>19047</v>
      </c>
      <c r="G57" s="139"/>
      <c r="H57" s="139"/>
      <c r="I57" s="139"/>
    </row>
    <row r="58" spans="1:9" ht="12.75">
      <c r="A58" s="29" t="s">
        <v>13</v>
      </c>
      <c r="B58" s="30" t="s">
        <v>31</v>
      </c>
      <c r="C58" s="40">
        <v>8028</v>
      </c>
      <c r="D58" s="31">
        <v>7460</v>
      </c>
      <c r="E58" s="40">
        <v>10160</v>
      </c>
      <c r="F58" s="32">
        <v>7162</v>
      </c>
      <c r="G58" s="139"/>
      <c r="H58" s="139"/>
      <c r="I58" s="139"/>
    </row>
    <row r="59" spans="1:9" ht="12.75">
      <c r="A59" s="29" t="s">
        <v>14</v>
      </c>
      <c r="B59" s="30" t="s">
        <v>32</v>
      </c>
      <c r="C59" s="40">
        <v>47321</v>
      </c>
      <c r="D59" s="31">
        <v>47284</v>
      </c>
      <c r="E59" s="40">
        <v>68633</v>
      </c>
      <c r="F59" s="32">
        <f>68592-1</f>
        <v>68591</v>
      </c>
      <c r="G59" s="139"/>
      <c r="H59" s="139"/>
      <c r="I59" s="139"/>
    </row>
    <row r="60" spans="1:9" ht="12.75">
      <c r="A60" s="29" t="s">
        <v>15</v>
      </c>
      <c r="B60" s="30" t="s">
        <v>33</v>
      </c>
      <c r="C60" s="40">
        <v>1608</v>
      </c>
      <c r="D60" s="31">
        <v>1033</v>
      </c>
      <c r="E60" s="40">
        <v>3494</v>
      </c>
      <c r="F60" s="32">
        <v>1579</v>
      </c>
      <c r="G60" s="139"/>
      <c r="H60" s="139"/>
      <c r="I60" s="139"/>
    </row>
    <row r="61" spans="1:9" ht="12.75">
      <c r="A61" s="29" t="s">
        <v>16</v>
      </c>
      <c r="B61" s="30" t="s">
        <v>34</v>
      </c>
      <c r="C61" s="40">
        <v>875536</v>
      </c>
      <c r="D61" s="31">
        <v>863563</v>
      </c>
      <c r="E61" s="40">
        <v>856668</v>
      </c>
      <c r="F61" s="32">
        <v>856654</v>
      </c>
      <c r="G61" s="139"/>
      <c r="H61" s="139"/>
      <c r="I61" s="139"/>
    </row>
    <row r="62" spans="1:9" ht="12.75">
      <c r="A62" s="29" t="s">
        <v>17</v>
      </c>
      <c r="B62" s="30" t="s">
        <v>35</v>
      </c>
      <c r="C62" s="40">
        <v>56783</v>
      </c>
      <c r="D62" s="31">
        <v>54855</v>
      </c>
      <c r="E62" s="40">
        <v>85204</v>
      </c>
      <c r="F62" s="32">
        <v>65821</v>
      </c>
      <c r="G62" s="139"/>
      <c r="H62" s="139"/>
      <c r="I62" s="139"/>
    </row>
    <row r="63" spans="1:9" ht="12.75">
      <c r="A63" s="29" t="s">
        <v>18</v>
      </c>
      <c r="B63" s="30" t="s">
        <v>36</v>
      </c>
      <c r="C63" s="40">
        <v>215265</v>
      </c>
      <c r="D63" s="31">
        <v>196612</v>
      </c>
      <c r="E63" s="40">
        <v>137484</v>
      </c>
      <c r="F63" s="32">
        <f>117735+1</f>
        <v>117736</v>
      </c>
      <c r="G63" s="139"/>
      <c r="H63" s="139"/>
      <c r="I63" s="139"/>
    </row>
    <row r="64" spans="1:9" ht="12.75">
      <c r="A64" s="29" t="s">
        <v>45</v>
      </c>
      <c r="B64" s="30" t="s">
        <v>46</v>
      </c>
      <c r="C64" s="31">
        <v>0</v>
      </c>
      <c r="D64" s="31">
        <v>0</v>
      </c>
      <c r="E64" s="40">
        <v>3975</v>
      </c>
      <c r="F64" s="32">
        <v>3975</v>
      </c>
      <c r="G64" s="139"/>
      <c r="H64" s="139"/>
      <c r="I64" s="139"/>
    </row>
    <row r="65" spans="1:9" ht="13.5" thickBot="1">
      <c r="A65" s="41" t="s">
        <v>47</v>
      </c>
      <c r="B65" s="42" t="s">
        <v>48</v>
      </c>
      <c r="C65" s="44">
        <v>27285</v>
      </c>
      <c r="D65" s="43">
        <v>21747</v>
      </c>
      <c r="E65" s="44">
        <v>69991</v>
      </c>
      <c r="F65" s="45">
        <v>64753</v>
      </c>
      <c r="G65" s="139"/>
      <c r="H65" s="139"/>
      <c r="I65" s="139"/>
    </row>
    <row r="66" spans="1:9" ht="12.75">
      <c r="A66" s="184" t="s">
        <v>64</v>
      </c>
      <c r="B66" s="185"/>
      <c r="C66" s="185"/>
      <c r="D66" s="185"/>
      <c r="E66" s="185"/>
      <c r="F66" s="186"/>
      <c r="G66" s="139"/>
      <c r="H66" s="139"/>
      <c r="I66" s="139"/>
    </row>
    <row r="67" spans="1:9" ht="12.75">
      <c r="A67" s="170" t="s">
        <v>20</v>
      </c>
      <c r="B67" s="172" t="s">
        <v>8</v>
      </c>
      <c r="C67" s="156">
        <v>2020</v>
      </c>
      <c r="D67" s="156"/>
      <c r="E67" s="157">
        <v>2021</v>
      </c>
      <c r="F67" s="158"/>
      <c r="G67" s="139"/>
      <c r="H67" s="139"/>
      <c r="I67" s="139"/>
    </row>
    <row r="68" spans="1:9" ht="51">
      <c r="A68" s="171"/>
      <c r="B68" s="173"/>
      <c r="C68" s="46" t="s">
        <v>57</v>
      </c>
      <c r="D68" s="46" t="s">
        <v>9</v>
      </c>
      <c r="E68" s="46" t="s">
        <v>57</v>
      </c>
      <c r="F68" s="47" t="s">
        <v>9</v>
      </c>
      <c r="G68" s="139"/>
      <c r="H68" s="139"/>
      <c r="I68" s="139"/>
    </row>
    <row r="69" spans="1:9" ht="12.75">
      <c r="A69" s="13" t="s">
        <v>10</v>
      </c>
      <c r="B69" s="14" t="s">
        <v>155</v>
      </c>
      <c r="C69" s="15">
        <v>43750418</v>
      </c>
      <c r="D69" s="15">
        <v>43687781</v>
      </c>
      <c r="E69" s="15">
        <v>47713433</v>
      </c>
      <c r="F69" s="48">
        <v>47687374</v>
      </c>
      <c r="G69" s="139"/>
      <c r="H69" s="139"/>
      <c r="I69" s="139"/>
    </row>
    <row r="70" spans="1:9" ht="12.75">
      <c r="A70" s="13" t="s">
        <v>11</v>
      </c>
      <c r="B70" s="14" t="s">
        <v>56</v>
      </c>
      <c r="C70" s="15">
        <f>SUM(C69)</f>
        <v>43750418</v>
      </c>
      <c r="D70" s="15">
        <f>SUM(D69)</f>
        <v>43687781</v>
      </c>
      <c r="E70" s="15">
        <f>SUM(E69)</f>
        <v>47713433</v>
      </c>
      <c r="F70" s="48">
        <f>SUM(F69)</f>
        <v>47687374</v>
      </c>
      <c r="G70" s="139"/>
      <c r="H70" s="139"/>
      <c r="I70" s="139"/>
    </row>
    <row r="71" spans="1:9" ht="51">
      <c r="A71" s="49" t="s">
        <v>20</v>
      </c>
      <c r="B71" s="46" t="s">
        <v>8</v>
      </c>
      <c r="C71" s="50" t="s">
        <v>22</v>
      </c>
      <c r="D71" s="50" t="s">
        <v>59</v>
      </c>
      <c r="E71" s="50" t="s">
        <v>22</v>
      </c>
      <c r="F71" s="51" t="s">
        <v>59</v>
      </c>
      <c r="G71" s="139"/>
      <c r="H71" s="139"/>
      <c r="I71" s="139"/>
    </row>
    <row r="72" spans="1:9" ht="12.75">
      <c r="A72" s="13" t="s">
        <v>11</v>
      </c>
      <c r="B72" s="14" t="s">
        <v>89</v>
      </c>
      <c r="C72" s="15">
        <f>SUM(C73:C77)</f>
        <v>43750418</v>
      </c>
      <c r="D72" s="15">
        <f>SUM(D73:D77)</f>
        <v>43687781</v>
      </c>
      <c r="E72" s="15">
        <f>SUM(E73:E77)</f>
        <v>47713433</v>
      </c>
      <c r="F72" s="48">
        <f>SUM(F73:F77)</f>
        <v>47687374</v>
      </c>
      <c r="G72" s="139"/>
      <c r="H72" s="139"/>
      <c r="I72" s="8">
        <v>47687373595.14</v>
      </c>
    </row>
    <row r="73" spans="1:9" ht="12.75">
      <c r="A73" s="33" t="s">
        <v>24</v>
      </c>
      <c r="B73" s="34" t="s">
        <v>25</v>
      </c>
      <c r="C73" s="35">
        <v>31413356</v>
      </c>
      <c r="D73" s="35">
        <v>31392313</v>
      </c>
      <c r="E73" s="35">
        <v>34586870</v>
      </c>
      <c r="F73" s="36">
        <v>34580631</v>
      </c>
      <c r="G73" s="139"/>
      <c r="H73" s="139"/>
      <c r="I73" s="139"/>
    </row>
    <row r="74" spans="1:9" ht="12.75">
      <c r="A74" s="33" t="s">
        <v>26</v>
      </c>
      <c r="B74" s="34" t="s">
        <v>27</v>
      </c>
      <c r="C74" s="35">
        <v>6653820</v>
      </c>
      <c r="D74" s="35">
        <v>6645677</v>
      </c>
      <c r="E74" s="35">
        <v>7318044</v>
      </c>
      <c r="F74" s="36">
        <v>7316301</v>
      </c>
      <c r="G74" s="139"/>
      <c r="H74" s="139"/>
      <c r="I74" s="139"/>
    </row>
    <row r="75" spans="1:9" ht="12.75">
      <c r="A75" s="33" t="s">
        <v>28</v>
      </c>
      <c r="B75" s="34" t="s">
        <v>29</v>
      </c>
      <c r="C75" s="35">
        <v>434500</v>
      </c>
      <c r="D75" s="35">
        <v>424097</v>
      </c>
      <c r="E75" s="35">
        <v>400000</v>
      </c>
      <c r="F75" s="36">
        <f>384754+1</f>
        <v>384755</v>
      </c>
      <c r="G75" s="139"/>
      <c r="H75" s="139"/>
      <c r="I75" s="139"/>
    </row>
    <row r="76" spans="1:9" ht="12.75">
      <c r="A76" s="33" t="s">
        <v>51</v>
      </c>
      <c r="B76" s="34" t="s">
        <v>2</v>
      </c>
      <c r="C76" s="35">
        <v>4808742</v>
      </c>
      <c r="D76" s="35">
        <v>4791940</v>
      </c>
      <c r="E76" s="35">
        <v>4979187</v>
      </c>
      <c r="F76" s="36">
        <f>4978802-1</f>
        <v>4978801</v>
      </c>
      <c r="G76" s="139"/>
      <c r="H76" s="139"/>
      <c r="I76" s="139"/>
    </row>
    <row r="77" spans="1:9" ht="13.5" thickBot="1">
      <c r="A77" s="52" t="s">
        <v>52</v>
      </c>
      <c r="B77" s="53" t="s">
        <v>53</v>
      </c>
      <c r="C77" s="54">
        <v>440000</v>
      </c>
      <c r="D77" s="54">
        <v>433754</v>
      </c>
      <c r="E77" s="54">
        <v>429332</v>
      </c>
      <c r="F77" s="55">
        <v>426886</v>
      </c>
      <c r="G77" s="139"/>
      <c r="H77" s="139"/>
      <c r="I77" s="139"/>
    </row>
    <row r="78" spans="1:9" ht="12.75">
      <c r="A78" s="188" t="s">
        <v>166</v>
      </c>
      <c r="B78" s="189"/>
      <c r="C78" s="189"/>
      <c r="D78" s="189"/>
      <c r="E78" s="189"/>
      <c r="F78" s="190"/>
      <c r="G78" s="139"/>
      <c r="H78" s="139"/>
      <c r="I78" s="139"/>
    </row>
    <row r="79" spans="1:9" ht="12.75">
      <c r="A79" s="152" t="s">
        <v>20</v>
      </c>
      <c r="B79" s="154" t="s">
        <v>8</v>
      </c>
      <c r="C79" s="156">
        <v>2020</v>
      </c>
      <c r="D79" s="156"/>
      <c r="E79" s="157">
        <v>2021</v>
      </c>
      <c r="F79" s="158"/>
      <c r="G79" s="139"/>
      <c r="H79" s="139"/>
      <c r="I79" s="139"/>
    </row>
    <row r="80" spans="1:9" ht="51">
      <c r="A80" s="153"/>
      <c r="B80" s="155"/>
      <c r="C80" s="3" t="s">
        <v>57</v>
      </c>
      <c r="D80" s="3" t="s">
        <v>9</v>
      </c>
      <c r="E80" s="3" t="s">
        <v>57</v>
      </c>
      <c r="F80" s="26" t="s">
        <v>9</v>
      </c>
      <c r="G80" s="139"/>
      <c r="H80" s="139"/>
      <c r="I80" s="139"/>
    </row>
    <row r="81" spans="1:9" ht="12.75">
      <c r="A81" s="7" t="s">
        <v>10</v>
      </c>
      <c r="B81" s="4" t="s">
        <v>155</v>
      </c>
      <c r="C81" s="5"/>
      <c r="D81" s="5"/>
      <c r="E81" s="5">
        <v>2734347</v>
      </c>
      <c r="F81" s="8">
        <v>2726443</v>
      </c>
      <c r="G81" s="139"/>
      <c r="H81" s="139"/>
      <c r="I81" s="139"/>
    </row>
    <row r="82" spans="1:9" ht="12.75">
      <c r="A82" s="7">
        <v>742</v>
      </c>
      <c r="B82" s="27" t="s">
        <v>55</v>
      </c>
      <c r="C82" s="5"/>
      <c r="D82" s="5"/>
      <c r="E82" s="5">
        <v>2600</v>
      </c>
      <c r="F82" s="8">
        <v>2713</v>
      </c>
      <c r="G82" s="139"/>
      <c r="H82" s="139"/>
      <c r="I82" s="139"/>
    </row>
    <row r="83" spans="1:9" ht="12.75">
      <c r="A83" s="7" t="s">
        <v>11</v>
      </c>
      <c r="B83" s="4" t="s">
        <v>56</v>
      </c>
      <c r="C83" s="5">
        <f>SUM(C81:C82)</f>
        <v>0</v>
      </c>
      <c r="D83" s="5">
        <f>SUM(D81:D82)</f>
        <v>0</v>
      </c>
      <c r="E83" s="15">
        <f>SUM(E81:E82)</f>
        <v>2736947</v>
      </c>
      <c r="F83" s="48">
        <f>SUM(F81:F82)</f>
        <v>2729156</v>
      </c>
      <c r="G83" s="139"/>
      <c r="H83" s="139"/>
      <c r="I83" s="139"/>
    </row>
    <row r="84" spans="1:9" ht="51">
      <c r="A84" s="9" t="s">
        <v>20</v>
      </c>
      <c r="B84" s="3" t="s">
        <v>8</v>
      </c>
      <c r="C84" s="6" t="s">
        <v>22</v>
      </c>
      <c r="D84" s="6" t="s">
        <v>59</v>
      </c>
      <c r="E84" s="50" t="s">
        <v>22</v>
      </c>
      <c r="F84" s="51" t="s">
        <v>59</v>
      </c>
      <c r="G84" s="139"/>
      <c r="H84" s="139"/>
      <c r="I84" s="139"/>
    </row>
    <row r="85" spans="1:9" ht="12.75">
      <c r="A85" s="7" t="s">
        <v>11</v>
      </c>
      <c r="B85" s="4" t="s">
        <v>89</v>
      </c>
      <c r="C85" s="5">
        <f>SUM(C86:C98)</f>
        <v>0</v>
      </c>
      <c r="D85" s="5">
        <f>SUM(D86:D98)</f>
        <v>0</v>
      </c>
      <c r="E85" s="15">
        <f>SUM(E86:E98)</f>
        <v>2744061</v>
      </c>
      <c r="F85" s="48">
        <f>SUM(F86:F98)</f>
        <v>2731932</v>
      </c>
      <c r="G85" s="139"/>
      <c r="H85" s="139"/>
      <c r="I85" s="8">
        <v>2731931759.8900003</v>
      </c>
    </row>
    <row r="86" spans="1:9" s="147" customFormat="1" ht="12.75" hidden="1">
      <c r="A86" s="125" t="s">
        <v>24</v>
      </c>
      <c r="B86" s="126" t="s">
        <v>25</v>
      </c>
      <c r="C86" s="127"/>
      <c r="D86" s="127"/>
      <c r="E86" s="127"/>
      <c r="F86" s="128">
        <v>0</v>
      </c>
      <c r="G86" s="146"/>
      <c r="H86" s="146"/>
      <c r="I86" s="146"/>
    </row>
    <row r="87" spans="1:9" ht="12.75">
      <c r="A87" s="29" t="s">
        <v>26</v>
      </c>
      <c r="B87" s="30" t="s">
        <v>27</v>
      </c>
      <c r="C87" s="31"/>
      <c r="D87" s="31"/>
      <c r="E87" s="31">
        <v>660</v>
      </c>
      <c r="F87" s="32">
        <v>520</v>
      </c>
      <c r="G87" s="139"/>
      <c r="H87" s="139"/>
      <c r="I87" s="139"/>
    </row>
    <row r="88" spans="1:9" ht="12.75">
      <c r="A88" s="29" t="s">
        <v>13</v>
      </c>
      <c r="B88" s="30" t="s">
        <v>31</v>
      </c>
      <c r="C88" s="31"/>
      <c r="D88" s="31"/>
      <c r="E88" s="31">
        <v>610863</v>
      </c>
      <c r="F88" s="32">
        <f>610862+1</f>
        <v>610863</v>
      </c>
      <c r="G88" s="139"/>
      <c r="H88" s="139"/>
      <c r="I88" s="139"/>
    </row>
    <row r="89" spans="1:9" ht="12.75">
      <c r="A89" s="29" t="s">
        <v>14</v>
      </c>
      <c r="B89" s="30" t="s">
        <v>32</v>
      </c>
      <c r="C89" s="31"/>
      <c r="D89" s="31"/>
      <c r="E89" s="31">
        <v>5200</v>
      </c>
      <c r="F89" s="32">
        <v>4007</v>
      </c>
      <c r="G89" s="139"/>
      <c r="H89" s="139"/>
      <c r="I89" s="139"/>
    </row>
    <row r="90" spans="1:9" ht="12.75">
      <c r="A90" s="29" t="s">
        <v>15</v>
      </c>
      <c r="B90" s="30" t="s">
        <v>33</v>
      </c>
      <c r="C90" s="31"/>
      <c r="D90" s="31"/>
      <c r="E90" s="31">
        <v>158892</v>
      </c>
      <c r="F90" s="32">
        <v>157957</v>
      </c>
      <c r="G90" s="139"/>
      <c r="H90" s="139"/>
      <c r="I90" s="139"/>
    </row>
    <row r="91" spans="1:9" ht="12.75">
      <c r="A91" s="29" t="s">
        <v>16</v>
      </c>
      <c r="B91" s="30" t="s">
        <v>34</v>
      </c>
      <c r="C91" s="31"/>
      <c r="D91" s="31"/>
      <c r="E91" s="31">
        <v>40900</v>
      </c>
      <c r="F91" s="32">
        <f>36416+1</f>
        <v>36417</v>
      </c>
      <c r="G91" s="139"/>
      <c r="H91" s="139"/>
      <c r="I91" s="139"/>
    </row>
    <row r="92" spans="1:9" ht="12.75">
      <c r="A92" s="29" t="s">
        <v>17</v>
      </c>
      <c r="B92" s="30" t="s">
        <v>35</v>
      </c>
      <c r="C92" s="31"/>
      <c r="D92" s="31"/>
      <c r="E92" s="31">
        <v>388750</v>
      </c>
      <c r="F92" s="32">
        <v>388700</v>
      </c>
      <c r="G92" s="139"/>
      <c r="H92" s="139"/>
      <c r="I92" s="139"/>
    </row>
    <row r="93" spans="1:9" ht="12.75">
      <c r="A93" s="29" t="s">
        <v>18</v>
      </c>
      <c r="B93" s="30" t="s">
        <v>36</v>
      </c>
      <c r="C93" s="31"/>
      <c r="D93" s="31"/>
      <c r="E93" s="31">
        <v>1319003</v>
      </c>
      <c r="F93" s="32">
        <v>1318532</v>
      </c>
      <c r="G93" s="139"/>
      <c r="H93" s="139"/>
      <c r="I93" s="139"/>
    </row>
    <row r="94" spans="1:9" ht="12.75">
      <c r="A94" s="29" t="s">
        <v>39</v>
      </c>
      <c r="B94" s="30" t="s">
        <v>40</v>
      </c>
      <c r="C94" s="31"/>
      <c r="D94" s="31"/>
      <c r="E94" s="31">
        <v>2070</v>
      </c>
      <c r="F94" s="32">
        <v>1970</v>
      </c>
      <c r="G94" s="139"/>
      <c r="H94" s="139"/>
      <c r="I94" s="139"/>
    </row>
    <row r="95" spans="1:9" ht="12.75">
      <c r="A95" s="29" t="s">
        <v>19</v>
      </c>
      <c r="B95" s="30" t="s">
        <v>43</v>
      </c>
      <c r="C95" s="31"/>
      <c r="D95" s="31"/>
      <c r="E95" s="31">
        <v>400</v>
      </c>
      <c r="F95" s="32">
        <f>257-1</f>
        <v>256</v>
      </c>
      <c r="G95" s="139"/>
      <c r="H95" s="139"/>
      <c r="I95" s="139"/>
    </row>
    <row r="96" spans="1:9" ht="12.75">
      <c r="A96" s="29" t="s">
        <v>45</v>
      </c>
      <c r="B96" s="30" t="s">
        <v>46</v>
      </c>
      <c r="C96" s="31"/>
      <c r="D96" s="31"/>
      <c r="E96" s="31">
        <v>3000</v>
      </c>
      <c r="F96" s="32">
        <v>3000</v>
      </c>
      <c r="G96" s="139"/>
      <c r="H96" s="139"/>
      <c r="I96" s="139"/>
    </row>
    <row r="97" spans="1:9" ht="12.75">
      <c r="A97" s="29" t="s">
        <v>47</v>
      </c>
      <c r="B97" s="30" t="s">
        <v>48</v>
      </c>
      <c r="C97" s="31"/>
      <c r="D97" s="31"/>
      <c r="E97" s="31">
        <v>213615</v>
      </c>
      <c r="F97" s="32">
        <v>209011</v>
      </c>
      <c r="G97" s="139"/>
      <c r="H97" s="139"/>
      <c r="I97" s="139"/>
    </row>
    <row r="98" spans="1:9" ht="13.5" thickBot="1">
      <c r="A98" s="29" t="s">
        <v>49</v>
      </c>
      <c r="B98" s="30" t="s">
        <v>6</v>
      </c>
      <c r="C98" s="31"/>
      <c r="D98" s="31"/>
      <c r="E98" s="31">
        <v>708</v>
      </c>
      <c r="F98" s="32">
        <f>700-1</f>
        <v>699</v>
      </c>
      <c r="G98" s="139"/>
      <c r="H98" s="139"/>
      <c r="I98" s="139"/>
    </row>
    <row r="99" spans="1:9" ht="12.75" customHeight="1">
      <c r="A99" s="167" t="s">
        <v>65</v>
      </c>
      <c r="B99" s="168"/>
      <c r="C99" s="168"/>
      <c r="D99" s="168"/>
      <c r="E99" s="168"/>
      <c r="F99" s="169"/>
      <c r="G99" s="139"/>
      <c r="H99" s="139"/>
      <c r="I99" s="139"/>
    </row>
    <row r="100" spans="1:9" ht="12.75" customHeight="1">
      <c r="A100" s="152" t="s">
        <v>20</v>
      </c>
      <c r="B100" s="154" t="s">
        <v>8</v>
      </c>
      <c r="C100" s="156">
        <v>2020</v>
      </c>
      <c r="D100" s="156"/>
      <c r="E100" s="157">
        <v>2021</v>
      </c>
      <c r="F100" s="158"/>
      <c r="G100" s="139"/>
      <c r="H100" s="139"/>
      <c r="I100" s="139"/>
    </row>
    <row r="101" spans="1:9" ht="51">
      <c r="A101" s="153"/>
      <c r="B101" s="155"/>
      <c r="C101" s="3" t="s">
        <v>57</v>
      </c>
      <c r="D101" s="3" t="s">
        <v>9</v>
      </c>
      <c r="E101" s="3" t="s">
        <v>57</v>
      </c>
      <c r="F101" s="26" t="s">
        <v>9</v>
      </c>
      <c r="G101" s="139"/>
      <c r="H101" s="139"/>
      <c r="I101" s="139"/>
    </row>
    <row r="102" spans="1:9" ht="12.75">
      <c r="A102" s="7" t="s">
        <v>10</v>
      </c>
      <c r="B102" s="4" t="s">
        <v>155</v>
      </c>
      <c r="C102" s="5">
        <v>238400</v>
      </c>
      <c r="D102" s="5">
        <v>230250</v>
      </c>
      <c r="E102" s="5">
        <v>9600</v>
      </c>
      <c r="F102" s="8">
        <v>9580</v>
      </c>
      <c r="G102" s="139"/>
      <c r="H102" s="139"/>
      <c r="I102" s="139"/>
    </row>
    <row r="103" spans="1:9" ht="12.75">
      <c r="A103" s="7" t="s">
        <v>11</v>
      </c>
      <c r="B103" s="4" t="s">
        <v>56</v>
      </c>
      <c r="C103" s="31">
        <f>SUM(C102)</f>
        <v>238400</v>
      </c>
      <c r="D103" s="31">
        <f>SUM(D102)</f>
        <v>230250</v>
      </c>
      <c r="E103" s="35">
        <f>SUM(E102)</f>
        <v>9600</v>
      </c>
      <c r="F103" s="36">
        <f>SUM(F102)</f>
        <v>9580</v>
      </c>
      <c r="G103" s="139"/>
      <c r="H103" s="139"/>
      <c r="I103" s="139"/>
    </row>
    <row r="104" spans="1:9" ht="51">
      <c r="A104" s="9" t="s">
        <v>20</v>
      </c>
      <c r="B104" s="3" t="s">
        <v>8</v>
      </c>
      <c r="C104" s="6" t="s">
        <v>22</v>
      </c>
      <c r="D104" s="6" t="s">
        <v>59</v>
      </c>
      <c r="E104" s="50" t="s">
        <v>22</v>
      </c>
      <c r="F104" s="51" t="s">
        <v>59</v>
      </c>
      <c r="G104" s="139"/>
      <c r="H104" s="139"/>
      <c r="I104" s="139"/>
    </row>
    <row r="105" spans="1:9" ht="15.75">
      <c r="A105" s="7" t="s">
        <v>11</v>
      </c>
      <c r="B105" s="4" t="s">
        <v>89</v>
      </c>
      <c r="C105" s="5">
        <f>SUM(C106)</f>
        <v>238400</v>
      </c>
      <c r="D105" s="5">
        <f>SUM(D106)</f>
        <v>230250</v>
      </c>
      <c r="E105" s="15">
        <f>SUM(E106)</f>
        <v>9600</v>
      </c>
      <c r="F105" s="48">
        <f>SUM(F106)</f>
        <v>9580</v>
      </c>
      <c r="G105" s="139"/>
      <c r="H105" s="139"/>
      <c r="I105" s="148">
        <v>9580032</v>
      </c>
    </row>
    <row r="106" spans="1:9" ht="13.5" thickBot="1">
      <c r="A106" s="10" t="s">
        <v>47</v>
      </c>
      <c r="B106" s="11" t="s">
        <v>48</v>
      </c>
      <c r="C106" s="37">
        <v>238400</v>
      </c>
      <c r="D106" s="37">
        <v>230250</v>
      </c>
      <c r="E106" s="54">
        <v>9600</v>
      </c>
      <c r="F106" s="55">
        <v>9580</v>
      </c>
      <c r="G106" s="139"/>
      <c r="H106" s="139"/>
      <c r="I106" s="139"/>
    </row>
    <row r="107" spans="1:9" ht="12.75">
      <c r="A107" s="167" t="s">
        <v>92</v>
      </c>
      <c r="B107" s="168"/>
      <c r="C107" s="168"/>
      <c r="D107" s="168"/>
      <c r="E107" s="168"/>
      <c r="F107" s="169"/>
      <c r="G107" s="139"/>
      <c r="H107" s="139"/>
      <c r="I107" s="139"/>
    </row>
    <row r="108" spans="1:9" ht="12.75">
      <c r="A108" s="152" t="s">
        <v>20</v>
      </c>
      <c r="B108" s="154" t="s">
        <v>8</v>
      </c>
      <c r="C108" s="156">
        <v>2020</v>
      </c>
      <c r="D108" s="156"/>
      <c r="E108" s="157">
        <v>2021</v>
      </c>
      <c r="F108" s="158"/>
      <c r="G108" s="139"/>
      <c r="H108" s="139"/>
      <c r="I108" s="139"/>
    </row>
    <row r="109" spans="1:9" ht="51">
      <c r="A109" s="153"/>
      <c r="B109" s="155"/>
      <c r="C109" s="3" t="s">
        <v>57</v>
      </c>
      <c r="D109" s="3" t="s">
        <v>9</v>
      </c>
      <c r="E109" s="3" t="s">
        <v>57</v>
      </c>
      <c r="F109" s="26" t="s">
        <v>9</v>
      </c>
      <c r="G109" s="139"/>
      <c r="H109" s="139"/>
      <c r="I109" s="139"/>
    </row>
    <row r="110" spans="1:11" ht="12.75">
      <c r="A110" s="7" t="s">
        <v>10</v>
      </c>
      <c r="B110" s="4" t="s">
        <v>155</v>
      </c>
      <c r="C110" s="5">
        <v>7699765</v>
      </c>
      <c r="D110" s="5">
        <v>7699248</v>
      </c>
      <c r="E110" s="5">
        <v>8468558</v>
      </c>
      <c r="F110" s="8">
        <v>8468181</v>
      </c>
      <c r="G110" s="139"/>
      <c r="H110" s="139"/>
      <c r="I110" s="139"/>
      <c r="J110" s="139"/>
      <c r="K110" s="139" t="e">
        <f>SUM(G110/I110)</f>
        <v>#DIV/0!</v>
      </c>
    </row>
    <row r="111" spans="1:9" ht="12.75">
      <c r="A111" s="7" t="s">
        <v>11</v>
      </c>
      <c r="B111" s="4" t="s">
        <v>56</v>
      </c>
      <c r="C111" s="5">
        <f>SUM(C110:C110)</f>
        <v>7699765</v>
      </c>
      <c r="D111" s="5">
        <f>SUM(D110:D110)</f>
        <v>7699248</v>
      </c>
      <c r="E111" s="15">
        <f>SUM(E110:E110)</f>
        <v>8468558</v>
      </c>
      <c r="F111" s="48">
        <f>SUM(F110:F110)</f>
        <v>8468181</v>
      </c>
      <c r="G111" s="139"/>
      <c r="H111" s="139"/>
      <c r="I111" s="139"/>
    </row>
    <row r="112" spans="1:9" ht="51">
      <c r="A112" s="9" t="s">
        <v>20</v>
      </c>
      <c r="B112" s="3" t="s">
        <v>8</v>
      </c>
      <c r="C112" s="6" t="s">
        <v>22</v>
      </c>
      <c r="D112" s="6" t="s">
        <v>59</v>
      </c>
      <c r="E112" s="50" t="s">
        <v>22</v>
      </c>
      <c r="F112" s="51" t="s">
        <v>59</v>
      </c>
      <c r="G112" s="139"/>
      <c r="H112" s="139"/>
      <c r="I112" s="139"/>
    </row>
    <row r="113" spans="1:9" ht="15.75">
      <c r="A113" s="7" t="s">
        <v>11</v>
      </c>
      <c r="B113" s="4" t="s">
        <v>89</v>
      </c>
      <c r="C113" s="5">
        <f>SUM(C114:C114)</f>
        <v>7699765</v>
      </c>
      <c r="D113" s="5">
        <f>SUM(D114:D114)</f>
        <v>7699248</v>
      </c>
      <c r="E113" s="15">
        <f>SUM(E114:E114)</f>
        <v>8468558</v>
      </c>
      <c r="F113" s="48">
        <f>SUM(F114:F114)</f>
        <v>8468181</v>
      </c>
      <c r="G113" s="139"/>
      <c r="H113" s="139"/>
      <c r="I113" s="148">
        <v>8468180778.380001</v>
      </c>
    </row>
    <row r="114" spans="1:9" ht="13.5" thickBot="1">
      <c r="A114" s="10" t="s">
        <v>47</v>
      </c>
      <c r="B114" s="11" t="s">
        <v>48</v>
      </c>
      <c r="C114" s="12">
        <v>7699765</v>
      </c>
      <c r="D114" s="12">
        <v>7699248</v>
      </c>
      <c r="E114" s="12">
        <v>8468558</v>
      </c>
      <c r="F114" s="56">
        <v>8468181</v>
      </c>
      <c r="G114" s="139"/>
      <c r="H114" s="139"/>
      <c r="I114" s="139"/>
    </row>
    <row r="115" spans="1:9" ht="12.75">
      <c r="A115" s="159" t="s">
        <v>93</v>
      </c>
      <c r="B115" s="160"/>
      <c r="C115" s="160"/>
      <c r="D115" s="160"/>
      <c r="E115" s="160"/>
      <c r="F115" s="161"/>
      <c r="G115" s="139"/>
      <c r="H115" s="139"/>
      <c r="I115" s="139"/>
    </row>
    <row r="116" spans="1:9" ht="12.75">
      <c r="A116" s="152" t="s">
        <v>20</v>
      </c>
      <c r="B116" s="154" t="s">
        <v>8</v>
      </c>
      <c r="C116" s="156">
        <v>2020</v>
      </c>
      <c r="D116" s="156"/>
      <c r="E116" s="157">
        <v>2021</v>
      </c>
      <c r="F116" s="158"/>
      <c r="G116" s="139"/>
      <c r="H116" s="139"/>
      <c r="I116" s="139"/>
    </row>
    <row r="117" spans="1:9" ht="51">
      <c r="A117" s="153"/>
      <c r="B117" s="155"/>
      <c r="C117" s="3" t="s">
        <v>57</v>
      </c>
      <c r="D117" s="3" t="s">
        <v>9</v>
      </c>
      <c r="E117" s="3" t="s">
        <v>57</v>
      </c>
      <c r="F117" s="26" t="s">
        <v>9</v>
      </c>
      <c r="G117" s="139"/>
      <c r="H117" s="139"/>
      <c r="I117" s="139"/>
    </row>
    <row r="118" spans="1:9" ht="12.75">
      <c r="A118" s="7" t="s">
        <v>10</v>
      </c>
      <c r="B118" s="4" t="s">
        <v>155</v>
      </c>
      <c r="C118" s="5">
        <v>120000</v>
      </c>
      <c r="D118" s="5">
        <v>119416</v>
      </c>
      <c r="E118" s="5">
        <v>0</v>
      </c>
      <c r="F118" s="8">
        <v>0</v>
      </c>
      <c r="G118" s="139"/>
      <c r="H118" s="139"/>
      <c r="I118" s="139"/>
    </row>
    <row r="119" spans="1:9" ht="12.75">
      <c r="A119" s="7" t="s">
        <v>11</v>
      </c>
      <c r="B119" s="4" t="s">
        <v>56</v>
      </c>
      <c r="C119" s="5">
        <f>SUM(C118)</f>
        <v>120000</v>
      </c>
      <c r="D119" s="5">
        <f>SUM(D118)</f>
        <v>119416</v>
      </c>
      <c r="E119" s="5">
        <f>SUM(E118)</f>
        <v>0</v>
      </c>
      <c r="F119" s="8">
        <f>SUM(F118)</f>
        <v>0</v>
      </c>
      <c r="G119" s="139"/>
      <c r="H119" s="139"/>
      <c r="I119" s="139"/>
    </row>
    <row r="120" spans="1:9" ht="51">
      <c r="A120" s="9" t="s">
        <v>20</v>
      </c>
      <c r="B120" s="3" t="s">
        <v>8</v>
      </c>
      <c r="C120" s="6" t="s">
        <v>22</v>
      </c>
      <c r="D120" s="6" t="s">
        <v>59</v>
      </c>
      <c r="E120" s="6" t="s">
        <v>22</v>
      </c>
      <c r="F120" s="28" t="s">
        <v>59</v>
      </c>
      <c r="G120" s="139"/>
      <c r="H120" s="139"/>
      <c r="I120" s="139"/>
    </row>
    <row r="121" spans="1:9" ht="12.75">
      <c r="A121" s="7" t="s">
        <v>11</v>
      </c>
      <c r="B121" s="4" t="s">
        <v>89</v>
      </c>
      <c r="C121" s="5">
        <f>SUM(C122:C122)</f>
        <v>120000</v>
      </c>
      <c r="D121" s="5">
        <f>SUM(D122:D122)</f>
        <v>119416</v>
      </c>
      <c r="E121" s="5">
        <f>SUM(E122:E122)</f>
        <v>0</v>
      </c>
      <c r="F121" s="8">
        <f>SUM(F122:F122)</f>
        <v>0</v>
      </c>
      <c r="G121" s="139"/>
      <c r="H121" s="139"/>
      <c r="I121" s="139"/>
    </row>
    <row r="122" spans="1:9" ht="13.5" thickBot="1">
      <c r="A122" s="10" t="s">
        <v>45</v>
      </c>
      <c r="B122" s="11" t="s">
        <v>46</v>
      </c>
      <c r="C122" s="12">
        <v>120000</v>
      </c>
      <c r="D122" s="12">
        <v>119416</v>
      </c>
      <c r="E122" s="12">
        <v>0</v>
      </c>
      <c r="F122" s="57">
        <v>0</v>
      </c>
      <c r="G122" s="139"/>
      <c r="H122" s="139"/>
      <c r="I122" s="139"/>
    </row>
    <row r="123" spans="1:9" ht="12.75">
      <c r="A123" s="167" t="s">
        <v>168</v>
      </c>
      <c r="B123" s="168"/>
      <c r="C123" s="168"/>
      <c r="D123" s="168"/>
      <c r="E123" s="168"/>
      <c r="F123" s="169"/>
      <c r="G123" s="139"/>
      <c r="H123" s="139"/>
      <c r="I123" s="139"/>
    </row>
    <row r="124" spans="1:9" ht="12.75">
      <c r="A124" s="152" t="s">
        <v>20</v>
      </c>
      <c r="B124" s="154" t="s">
        <v>8</v>
      </c>
      <c r="C124" s="156">
        <v>2020</v>
      </c>
      <c r="D124" s="156"/>
      <c r="E124" s="157">
        <v>2021</v>
      </c>
      <c r="F124" s="158"/>
      <c r="G124" s="139"/>
      <c r="H124" s="139"/>
      <c r="I124" s="139"/>
    </row>
    <row r="125" spans="1:9" ht="51">
      <c r="A125" s="153"/>
      <c r="B125" s="155"/>
      <c r="C125" s="3" t="s">
        <v>57</v>
      </c>
      <c r="D125" s="3" t="s">
        <v>9</v>
      </c>
      <c r="E125" s="3" t="s">
        <v>57</v>
      </c>
      <c r="F125" s="26" t="s">
        <v>9</v>
      </c>
      <c r="G125" s="139"/>
      <c r="H125" s="139"/>
      <c r="I125" s="139"/>
    </row>
    <row r="126" spans="1:9" ht="12.75">
      <c r="A126" s="7" t="s">
        <v>10</v>
      </c>
      <c r="B126" s="4" t="s">
        <v>155</v>
      </c>
      <c r="C126" s="5">
        <v>0</v>
      </c>
      <c r="D126" s="5">
        <v>0</v>
      </c>
      <c r="E126" s="39">
        <v>533578</v>
      </c>
      <c r="F126" s="8">
        <v>533578</v>
      </c>
      <c r="G126" s="139"/>
      <c r="H126" s="139"/>
      <c r="I126" s="139"/>
    </row>
    <row r="127" spans="1:9" ht="12.75">
      <c r="A127" s="7" t="s">
        <v>11</v>
      </c>
      <c r="B127" s="4" t="s">
        <v>56</v>
      </c>
      <c r="C127" s="5">
        <f>SUM(C126)</f>
        <v>0</v>
      </c>
      <c r="D127" s="5">
        <f>SUM(D126)</f>
        <v>0</v>
      </c>
      <c r="E127" s="15">
        <f>SUM(E126)</f>
        <v>533578</v>
      </c>
      <c r="F127" s="48">
        <f>SUM(F126)</f>
        <v>533578</v>
      </c>
      <c r="G127" s="139"/>
      <c r="H127" s="139"/>
      <c r="I127" s="139"/>
    </row>
    <row r="128" spans="1:9" ht="51">
      <c r="A128" s="9" t="s">
        <v>20</v>
      </c>
      <c r="B128" s="3" t="s">
        <v>8</v>
      </c>
      <c r="C128" s="6" t="s">
        <v>22</v>
      </c>
      <c r="D128" s="6" t="s">
        <v>59</v>
      </c>
      <c r="E128" s="50" t="s">
        <v>22</v>
      </c>
      <c r="F128" s="51" t="s">
        <v>59</v>
      </c>
      <c r="G128" s="139"/>
      <c r="H128" s="139"/>
      <c r="I128" s="139"/>
    </row>
    <row r="129" spans="1:9" ht="15.75">
      <c r="A129" s="7" t="s">
        <v>11</v>
      </c>
      <c r="B129" s="4" t="s">
        <v>89</v>
      </c>
      <c r="C129" s="5">
        <f>SUM(C130:C130)</f>
        <v>0</v>
      </c>
      <c r="D129" s="5">
        <f>SUM(D130:D130)</f>
        <v>0</v>
      </c>
      <c r="E129" s="15">
        <f>SUM(E130:E130)</f>
        <v>533578</v>
      </c>
      <c r="F129" s="48">
        <f>SUM(F130:F130)</f>
        <v>533578</v>
      </c>
      <c r="G129" s="139"/>
      <c r="H129" s="139"/>
      <c r="I129" s="148">
        <v>533578000</v>
      </c>
    </row>
    <row r="130" spans="1:9" ht="13.5" thickBot="1">
      <c r="A130" s="10" t="s">
        <v>47</v>
      </c>
      <c r="B130" s="11" t="s">
        <v>48</v>
      </c>
      <c r="C130" s="12">
        <v>0</v>
      </c>
      <c r="D130" s="12">
        <v>0</v>
      </c>
      <c r="E130" s="12">
        <v>533578</v>
      </c>
      <c r="F130" s="57">
        <v>533578</v>
      </c>
      <c r="G130" s="139"/>
      <c r="H130" s="139"/>
      <c r="I130" s="139"/>
    </row>
    <row r="131" spans="1:9" ht="12.75" customHeight="1">
      <c r="A131" s="159" t="s">
        <v>172</v>
      </c>
      <c r="B131" s="160"/>
      <c r="C131" s="160"/>
      <c r="D131" s="160"/>
      <c r="E131" s="160"/>
      <c r="F131" s="161"/>
      <c r="G131" s="139"/>
      <c r="H131" s="139"/>
      <c r="I131" s="139"/>
    </row>
    <row r="132" spans="1:9" ht="12.75">
      <c r="A132" s="152" t="s">
        <v>20</v>
      </c>
      <c r="B132" s="154" t="s">
        <v>8</v>
      </c>
      <c r="C132" s="156">
        <v>2020</v>
      </c>
      <c r="D132" s="156"/>
      <c r="E132" s="157">
        <v>2021</v>
      </c>
      <c r="F132" s="158"/>
      <c r="G132" s="139"/>
      <c r="H132" s="139"/>
      <c r="I132" s="139"/>
    </row>
    <row r="133" spans="1:9" ht="51">
      <c r="A133" s="153"/>
      <c r="B133" s="155"/>
      <c r="C133" s="3" t="s">
        <v>57</v>
      </c>
      <c r="D133" s="3" t="s">
        <v>9</v>
      </c>
      <c r="E133" s="3" t="s">
        <v>57</v>
      </c>
      <c r="F133" s="26" t="s">
        <v>9</v>
      </c>
      <c r="G133" s="139"/>
      <c r="H133" s="139"/>
      <c r="I133" s="139"/>
    </row>
    <row r="134" spans="1:9" ht="12.75">
      <c r="A134" s="7" t="s">
        <v>10</v>
      </c>
      <c r="B134" s="4" t="s">
        <v>155</v>
      </c>
      <c r="C134" s="5">
        <v>0</v>
      </c>
      <c r="D134" s="5">
        <v>0</v>
      </c>
      <c r="E134" s="39">
        <v>4468708</v>
      </c>
      <c r="F134" s="124">
        <v>4453482</v>
      </c>
      <c r="G134" s="139"/>
      <c r="H134" s="139"/>
      <c r="I134" s="139"/>
    </row>
    <row r="135" spans="1:9" ht="12.75">
      <c r="A135" s="7" t="s">
        <v>11</v>
      </c>
      <c r="B135" s="4" t="s">
        <v>56</v>
      </c>
      <c r="C135" s="5">
        <f>SUM(K142)</f>
        <v>0</v>
      </c>
      <c r="D135" s="5">
        <f>SUM(L142)</f>
        <v>0</v>
      </c>
      <c r="E135" s="15">
        <f>SUM(E134)</f>
        <v>4468708</v>
      </c>
      <c r="F135" s="48">
        <f>SUM(F134)</f>
        <v>4453482</v>
      </c>
      <c r="G135" s="139"/>
      <c r="H135" s="139"/>
      <c r="I135" s="139"/>
    </row>
    <row r="136" spans="1:9" ht="51">
      <c r="A136" s="9" t="s">
        <v>20</v>
      </c>
      <c r="B136" s="3" t="s">
        <v>8</v>
      </c>
      <c r="C136" s="6" t="s">
        <v>22</v>
      </c>
      <c r="D136" s="6" t="s">
        <v>59</v>
      </c>
      <c r="E136" s="50" t="s">
        <v>22</v>
      </c>
      <c r="F136" s="51" t="s">
        <v>59</v>
      </c>
      <c r="G136" s="139"/>
      <c r="H136" s="139"/>
      <c r="I136" s="139"/>
    </row>
    <row r="137" spans="1:9" ht="12.75">
      <c r="A137" s="7" t="s">
        <v>11</v>
      </c>
      <c r="B137" s="4" t="s">
        <v>89</v>
      </c>
      <c r="C137" s="58">
        <f>SUM(K146:K146)</f>
        <v>0</v>
      </c>
      <c r="D137" s="58">
        <f>SUM(L146:L146)</f>
        <v>0</v>
      </c>
      <c r="E137" s="135">
        <f>SUM(E138)</f>
        <v>4468708</v>
      </c>
      <c r="F137" s="136">
        <f>SUM(F138)</f>
        <v>4453482</v>
      </c>
      <c r="G137" s="139"/>
      <c r="H137" s="139"/>
      <c r="I137" s="139"/>
    </row>
    <row r="138" spans="1:9" ht="13.5" thickBot="1">
      <c r="A138" s="29" t="s">
        <v>45</v>
      </c>
      <c r="B138" s="30" t="s">
        <v>46</v>
      </c>
      <c r="C138" s="58"/>
      <c r="D138" s="58"/>
      <c r="E138" s="58">
        <v>4468708</v>
      </c>
      <c r="F138" s="124">
        <v>4453482</v>
      </c>
      <c r="G138" s="139"/>
      <c r="H138" s="139"/>
      <c r="I138" s="139"/>
    </row>
    <row r="139" spans="1:14" ht="12.75">
      <c r="A139" s="159" t="s">
        <v>174</v>
      </c>
      <c r="B139" s="160"/>
      <c r="C139" s="160"/>
      <c r="D139" s="160"/>
      <c r="E139" s="160"/>
      <c r="F139" s="161"/>
      <c r="G139" s="139"/>
      <c r="H139" s="139"/>
      <c r="I139" s="162"/>
      <c r="J139" s="162"/>
      <c r="K139" s="162"/>
      <c r="L139" s="162"/>
      <c r="M139" s="162"/>
      <c r="N139" s="162"/>
    </row>
    <row r="140" spans="1:14" ht="12.75">
      <c r="A140" s="152" t="s">
        <v>20</v>
      </c>
      <c r="B140" s="154" t="s">
        <v>8</v>
      </c>
      <c r="C140" s="156">
        <v>2020</v>
      </c>
      <c r="D140" s="156"/>
      <c r="E140" s="157">
        <v>2021</v>
      </c>
      <c r="F140" s="158"/>
      <c r="G140" s="139"/>
      <c r="H140" s="139"/>
      <c r="I140" s="163"/>
      <c r="J140" s="163"/>
      <c r="K140" s="164"/>
      <c r="L140" s="164"/>
      <c r="M140" s="164"/>
      <c r="N140" s="164"/>
    </row>
    <row r="141" spans="1:14" ht="51">
      <c r="A141" s="153"/>
      <c r="B141" s="155"/>
      <c r="C141" s="3" t="s">
        <v>57</v>
      </c>
      <c r="D141" s="3" t="s">
        <v>9</v>
      </c>
      <c r="E141" s="3" t="s">
        <v>57</v>
      </c>
      <c r="F141" s="26" t="s">
        <v>9</v>
      </c>
      <c r="G141" s="139"/>
      <c r="H141" s="139"/>
      <c r="I141" s="163"/>
      <c r="J141" s="163"/>
      <c r="K141" s="112"/>
      <c r="L141" s="112"/>
      <c r="M141" s="112"/>
      <c r="N141" s="112"/>
    </row>
    <row r="142" spans="1:14" ht="12.75">
      <c r="A142" s="7" t="s">
        <v>10</v>
      </c>
      <c r="B142" s="4" t="s">
        <v>155</v>
      </c>
      <c r="C142" s="5">
        <v>0</v>
      </c>
      <c r="D142" s="5">
        <v>0</v>
      </c>
      <c r="E142" s="39">
        <v>2312800</v>
      </c>
      <c r="F142" s="124">
        <v>2312800</v>
      </c>
      <c r="G142" s="139"/>
      <c r="H142" s="139"/>
      <c r="I142" s="113"/>
      <c r="J142" s="114"/>
      <c r="K142" s="115"/>
      <c r="L142" s="115"/>
      <c r="M142" s="115"/>
      <c r="N142" s="115"/>
    </row>
    <row r="143" spans="1:14" ht="12.75">
      <c r="A143" s="7" t="s">
        <v>11</v>
      </c>
      <c r="B143" s="4" t="s">
        <v>56</v>
      </c>
      <c r="C143" s="5">
        <f>SUM(C142)</f>
        <v>0</v>
      </c>
      <c r="D143" s="5">
        <f>SUM(D142)</f>
        <v>0</v>
      </c>
      <c r="E143" s="15">
        <f>SUM(E142)</f>
        <v>2312800</v>
      </c>
      <c r="F143" s="48">
        <f>SUM(F142)</f>
        <v>2312800</v>
      </c>
      <c r="G143" s="139"/>
      <c r="H143" s="139"/>
      <c r="I143" s="113"/>
      <c r="J143" s="114"/>
      <c r="K143" s="115"/>
      <c r="L143" s="115"/>
      <c r="M143" s="115"/>
      <c r="N143" s="115"/>
    </row>
    <row r="144" spans="1:14" ht="51">
      <c r="A144" s="9" t="s">
        <v>20</v>
      </c>
      <c r="B144" s="3" t="s">
        <v>8</v>
      </c>
      <c r="C144" s="6" t="s">
        <v>22</v>
      </c>
      <c r="D144" s="6" t="s">
        <v>59</v>
      </c>
      <c r="E144" s="50" t="s">
        <v>22</v>
      </c>
      <c r="F144" s="51" t="s">
        <v>59</v>
      </c>
      <c r="G144" s="139"/>
      <c r="H144" s="139"/>
      <c r="I144" s="112"/>
      <c r="J144" s="112"/>
      <c r="K144" s="116"/>
      <c r="L144" s="116"/>
      <c r="M144" s="116"/>
      <c r="N144" s="116"/>
    </row>
    <row r="145" spans="1:14" ht="12.75">
      <c r="A145" s="7" t="s">
        <v>11</v>
      </c>
      <c r="B145" s="4" t="s">
        <v>89</v>
      </c>
      <c r="C145" s="58">
        <f>SUM(C146:C146)</f>
        <v>0</v>
      </c>
      <c r="D145" s="58">
        <f>SUM(D146:D146)</f>
        <v>0</v>
      </c>
      <c r="E145" s="135">
        <f>SUM(E146:E146)</f>
        <v>2312800</v>
      </c>
      <c r="F145" s="136">
        <f>SUM(F146:F146)</f>
        <v>2312800</v>
      </c>
      <c r="G145" s="139"/>
      <c r="H145" s="139"/>
      <c r="I145" s="113"/>
      <c r="J145" s="114"/>
      <c r="K145" s="111"/>
      <c r="L145" s="111"/>
      <c r="M145" s="111"/>
      <c r="N145" s="111"/>
    </row>
    <row r="146" spans="1:14" ht="13.5" thickBot="1">
      <c r="A146" s="29" t="s">
        <v>45</v>
      </c>
      <c r="B146" s="30" t="s">
        <v>46</v>
      </c>
      <c r="C146" s="58"/>
      <c r="D146" s="58"/>
      <c r="E146" s="39">
        <v>2312800</v>
      </c>
      <c r="F146" s="124">
        <v>2312800</v>
      </c>
      <c r="G146" s="139"/>
      <c r="H146" s="139"/>
      <c r="I146" s="117"/>
      <c r="J146" s="110"/>
      <c r="K146" s="111"/>
      <c r="L146" s="111"/>
      <c r="M146" s="111"/>
      <c r="N146" s="115"/>
    </row>
    <row r="147" spans="1:9" ht="12.75" customHeight="1">
      <c r="A147" s="159" t="s">
        <v>66</v>
      </c>
      <c r="B147" s="160"/>
      <c r="C147" s="160"/>
      <c r="D147" s="160"/>
      <c r="E147" s="160"/>
      <c r="F147" s="161"/>
      <c r="G147" s="139"/>
      <c r="H147" s="139"/>
      <c r="I147" s="139"/>
    </row>
    <row r="148" spans="1:9" ht="12.75">
      <c r="A148" s="152" t="s">
        <v>20</v>
      </c>
      <c r="B148" s="154" t="s">
        <v>8</v>
      </c>
      <c r="C148" s="156">
        <v>2020</v>
      </c>
      <c r="D148" s="156"/>
      <c r="E148" s="157">
        <v>2021</v>
      </c>
      <c r="F148" s="158"/>
      <c r="G148" s="139"/>
      <c r="H148" s="139"/>
      <c r="I148" s="139"/>
    </row>
    <row r="149" spans="1:9" ht="51">
      <c r="A149" s="153"/>
      <c r="B149" s="155"/>
      <c r="C149" s="3" t="s">
        <v>57</v>
      </c>
      <c r="D149" s="3" t="s">
        <v>9</v>
      </c>
      <c r="E149" s="3" t="s">
        <v>57</v>
      </c>
      <c r="F149" s="26" t="s">
        <v>9</v>
      </c>
      <c r="G149" s="139"/>
      <c r="H149" s="139"/>
      <c r="I149" s="139"/>
    </row>
    <row r="150" spans="1:9" ht="12.75">
      <c r="A150" s="7" t="s">
        <v>10</v>
      </c>
      <c r="B150" s="4" t="s">
        <v>155</v>
      </c>
      <c r="C150" s="5">
        <v>10500</v>
      </c>
      <c r="D150" s="5">
        <v>10433</v>
      </c>
      <c r="E150" s="5">
        <v>825</v>
      </c>
      <c r="F150" s="8">
        <f>821+1</f>
        <v>822</v>
      </c>
      <c r="G150" s="139"/>
      <c r="H150" s="139"/>
      <c r="I150" s="139"/>
    </row>
    <row r="151" spans="1:9" ht="12.75">
      <c r="A151" s="7" t="s">
        <v>11</v>
      </c>
      <c r="B151" s="4" t="s">
        <v>56</v>
      </c>
      <c r="C151" s="5">
        <f>SUM(C150)</f>
        <v>10500</v>
      </c>
      <c r="D151" s="5">
        <f>SUM(D150)</f>
        <v>10433</v>
      </c>
      <c r="E151" s="15">
        <f>SUM(E150)</f>
        <v>825</v>
      </c>
      <c r="F151" s="48">
        <f>SUM(F150)</f>
        <v>822</v>
      </c>
      <c r="G151" s="139"/>
      <c r="H151" s="139"/>
      <c r="I151" s="139"/>
    </row>
    <row r="152" spans="1:9" ht="51">
      <c r="A152" s="9" t="s">
        <v>20</v>
      </c>
      <c r="B152" s="3" t="s">
        <v>8</v>
      </c>
      <c r="C152" s="6" t="s">
        <v>22</v>
      </c>
      <c r="D152" s="6" t="s">
        <v>59</v>
      </c>
      <c r="E152" s="50" t="s">
        <v>22</v>
      </c>
      <c r="F152" s="51" t="s">
        <v>59</v>
      </c>
      <c r="G152" s="139"/>
      <c r="H152" s="139"/>
      <c r="I152" s="139"/>
    </row>
    <row r="153" spans="1:9" ht="12.75">
      <c r="A153" s="7" t="s">
        <v>11</v>
      </c>
      <c r="B153" s="4" t="s">
        <v>89</v>
      </c>
      <c r="C153" s="58">
        <f>SUM(C154:C157)</f>
        <v>10500</v>
      </c>
      <c r="D153" s="58">
        <f>SUM(D154:D157)</f>
        <v>10433</v>
      </c>
      <c r="E153" s="135">
        <f>SUM(E154:E157)</f>
        <v>825</v>
      </c>
      <c r="F153" s="136">
        <f>SUM(F154:F157)</f>
        <v>822</v>
      </c>
      <c r="G153" s="139"/>
      <c r="H153" s="139"/>
      <c r="I153" s="139"/>
    </row>
    <row r="154" spans="1:9" s="147" customFormat="1" ht="12.75" hidden="1">
      <c r="A154" s="129" t="s">
        <v>13</v>
      </c>
      <c r="B154" s="130" t="s">
        <v>31</v>
      </c>
      <c r="C154" s="131">
        <v>0</v>
      </c>
      <c r="D154" s="131">
        <v>0</v>
      </c>
      <c r="E154" s="15"/>
      <c r="F154" s="48">
        <v>0</v>
      </c>
      <c r="G154" s="146"/>
      <c r="H154" s="146"/>
      <c r="I154" s="146"/>
    </row>
    <row r="155" spans="1:9" ht="12.75">
      <c r="A155" s="7" t="s">
        <v>14</v>
      </c>
      <c r="B155" s="4" t="s">
        <v>32</v>
      </c>
      <c r="C155" s="5">
        <v>10500</v>
      </c>
      <c r="D155" s="5">
        <v>10433</v>
      </c>
      <c r="E155" s="15">
        <v>625</v>
      </c>
      <c r="F155" s="48">
        <v>623</v>
      </c>
      <c r="G155" s="139"/>
      <c r="H155" s="139"/>
      <c r="I155" s="139"/>
    </row>
    <row r="156" spans="1:9" ht="13.5" thickBot="1">
      <c r="A156" s="7" t="s">
        <v>17</v>
      </c>
      <c r="B156" s="4" t="s">
        <v>35</v>
      </c>
      <c r="C156" s="5">
        <v>0</v>
      </c>
      <c r="D156" s="5">
        <v>0</v>
      </c>
      <c r="E156" s="5">
        <v>200</v>
      </c>
      <c r="F156" s="8">
        <f>198+1</f>
        <v>199</v>
      </c>
      <c r="G156" s="139"/>
      <c r="H156" s="139"/>
      <c r="I156" s="139"/>
    </row>
    <row r="157" spans="1:9" s="147" customFormat="1" ht="13.5" hidden="1" thickBot="1">
      <c r="A157" s="129" t="s">
        <v>18</v>
      </c>
      <c r="B157" s="130" t="s">
        <v>36</v>
      </c>
      <c r="C157" s="131">
        <v>0</v>
      </c>
      <c r="D157" s="131">
        <v>0</v>
      </c>
      <c r="E157" s="131"/>
      <c r="F157" s="132">
        <v>0</v>
      </c>
      <c r="G157" s="146"/>
      <c r="H157" s="146"/>
      <c r="I157" s="146"/>
    </row>
    <row r="158" spans="1:9" ht="12.75">
      <c r="A158" s="159" t="s">
        <v>67</v>
      </c>
      <c r="B158" s="160"/>
      <c r="C158" s="160"/>
      <c r="D158" s="160"/>
      <c r="E158" s="160"/>
      <c r="F158" s="161"/>
      <c r="G158" s="139"/>
      <c r="H158" s="139"/>
      <c r="I158" s="139"/>
    </row>
    <row r="159" spans="1:9" ht="12.75">
      <c r="A159" s="152" t="s">
        <v>20</v>
      </c>
      <c r="B159" s="154" t="s">
        <v>8</v>
      </c>
      <c r="C159" s="156">
        <v>2020</v>
      </c>
      <c r="D159" s="156"/>
      <c r="E159" s="157">
        <v>2021</v>
      </c>
      <c r="F159" s="158"/>
      <c r="G159" s="139"/>
      <c r="H159" s="139"/>
      <c r="I159" s="139"/>
    </row>
    <row r="160" spans="1:20" ht="51">
      <c r="A160" s="153"/>
      <c r="B160" s="155"/>
      <c r="C160" s="3" t="s">
        <v>57</v>
      </c>
      <c r="D160" s="3" t="s">
        <v>9</v>
      </c>
      <c r="E160" s="3" t="s">
        <v>57</v>
      </c>
      <c r="F160" s="26" t="s">
        <v>9</v>
      </c>
      <c r="G160" s="139"/>
      <c r="H160" s="139"/>
      <c r="I160" s="139"/>
      <c r="O160" s="178"/>
      <c r="P160" s="178"/>
      <c r="Q160" s="178"/>
      <c r="R160" s="178"/>
      <c r="S160" s="178"/>
      <c r="T160" s="178"/>
    </row>
    <row r="161" spans="1:9" ht="12.75">
      <c r="A161" s="7">
        <v>811</v>
      </c>
      <c r="B161" s="4" t="s">
        <v>0</v>
      </c>
      <c r="C161" s="5">
        <v>1000</v>
      </c>
      <c r="D161" s="5">
        <v>736</v>
      </c>
      <c r="E161" s="15">
        <v>54000</v>
      </c>
      <c r="F161" s="48">
        <v>112802</v>
      </c>
      <c r="G161" s="139"/>
      <c r="H161" s="139"/>
      <c r="I161" s="139"/>
    </row>
    <row r="162" spans="1:9" ht="12.75">
      <c r="A162" s="7" t="s">
        <v>11</v>
      </c>
      <c r="B162" s="4" t="s">
        <v>56</v>
      </c>
      <c r="C162" s="5">
        <f>SUM(C161)</f>
        <v>1000</v>
      </c>
      <c r="D162" s="5">
        <f>SUM(D161)</f>
        <v>736</v>
      </c>
      <c r="E162" s="15">
        <f>SUM(E161)</f>
        <v>54000</v>
      </c>
      <c r="F162" s="48">
        <f>SUM(F161)</f>
        <v>112802</v>
      </c>
      <c r="G162" s="139"/>
      <c r="H162" s="139"/>
      <c r="I162" s="139"/>
    </row>
    <row r="163" spans="1:9" ht="51">
      <c r="A163" s="9" t="s">
        <v>20</v>
      </c>
      <c r="B163" s="3" t="s">
        <v>8</v>
      </c>
      <c r="C163" s="6" t="s">
        <v>22</v>
      </c>
      <c r="D163" s="6" t="s">
        <v>59</v>
      </c>
      <c r="E163" s="50" t="s">
        <v>22</v>
      </c>
      <c r="F163" s="51" t="s">
        <v>59</v>
      </c>
      <c r="G163" s="139"/>
      <c r="H163" s="139"/>
      <c r="I163" s="139"/>
    </row>
    <row r="164" spans="1:9" ht="12.75">
      <c r="A164" s="7" t="s">
        <v>11</v>
      </c>
      <c r="B164" s="4" t="s">
        <v>89</v>
      </c>
      <c r="C164" s="58">
        <f>SUM(C165:C166)</f>
        <v>73943</v>
      </c>
      <c r="D164" s="58">
        <f>SUM(D165:D166)</f>
        <v>31245</v>
      </c>
      <c r="E164" s="135">
        <f>SUM(E165:E166)</f>
        <v>96434</v>
      </c>
      <c r="F164" s="136">
        <f>SUM(F165:F166)</f>
        <v>38618</v>
      </c>
      <c r="G164" s="139"/>
      <c r="H164" s="139"/>
      <c r="I164" s="139"/>
    </row>
    <row r="165" spans="1:9" ht="13.5" thickBot="1">
      <c r="A165" s="29" t="s">
        <v>45</v>
      </c>
      <c r="B165" s="30" t="s">
        <v>46</v>
      </c>
      <c r="C165" s="58">
        <v>73943</v>
      </c>
      <c r="D165" s="58">
        <v>31245</v>
      </c>
      <c r="E165" s="58">
        <v>96434</v>
      </c>
      <c r="F165" s="59">
        <v>38618</v>
      </c>
      <c r="G165" s="139"/>
      <c r="H165" s="139"/>
      <c r="I165" s="139"/>
    </row>
    <row r="166" spans="1:9" ht="13.5" hidden="1" thickBot="1">
      <c r="A166" s="41" t="s">
        <v>50</v>
      </c>
      <c r="B166" s="42" t="s">
        <v>7</v>
      </c>
      <c r="C166" s="108"/>
      <c r="D166" s="108"/>
      <c r="E166" s="108">
        <v>0</v>
      </c>
      <c r="F166" s="109">
        <v>0</v>
      </c>
      <c r="G166" s="139"/>
      <c r="H166" s="139"/>
      <c r="I166" s="139"/>
    </row>
    <row r="167" spans="1:9" ht="12.75">
      <c r="A167" s="174" t="s">
        <v>68</v>
      </c>
      <c r="B167" s="175"/>
      <c r="C167" s="175"/>
      <c r="D167" s="175"/>
      <c r="E167" s="175"/>
      <c r="F167" s="176"/>
      <c r="G167" s="139"/>
      <c r="H167" s="139"/>
      <c r="I167" s="139"/>
    </row>
    <row r="168" spans="1:9" ht="12.75">
      <c r="A168" s="152" t="s">
        <v>20</v>
      </c>
      <c r="B168" s="154" t="s">
        <v>8</v>
      </c>
      <c r="C168" s="156">
        <v>2020</v>
      </c>
      <c r="D168" s="156"/>
      <c r="E168" s="157">
        <v>2021</v>
      </c>
      <c r="F168" s="158"/>
      <c r="G168" s="139"/>
      <c r="H168" s="139"/>
      <c r="I168" s="139"/>
    </row>
    <row r="169" spans="1:9" ht="51">
      <c r="A169" s="153"/>
      <c r="B169" s="155"/>
      <c r="C169" s="3" t="s">
        <v>57</v>
      </c>
      <c r="D169" s="3" t="s">
        <v>9</v>
      </c>
      <c r="E169" s="3" t="s">
        <v>57</v>
      </c>
      <c r="F169" s="26" t="s">
        <v>9</v>
      </c>
      <c r="G169" s="139"/>
      <c r="H169" s="139"/>
      <c r="I169" s="139"/>
    </row>
    <row r="170" spans="1:9" ht="12.75">
      <c r="A170" s="7">
        <v>812</v>
      </c>
      <c r="B170" s="4" t="s">
        <v>58</v>
      </c>
      <c r="C170" s="5">
        <v>1240470</v>
      </c>
      <c r="D170" s="5">
        <v>1242927</v>
      </c>
      <c r="E170" s="5">
        <v>1450000</v>
      </c>
      <c r="F170" s="8">
        <v>1461885</v>
      </c>
      <c r="G170" s="139"/>
      <c r="H170" s="139"/>
      <c r="I170" s="139"/>
    </row>
    <row r="171" spans="1:9" ht="12.75">
      <c r="A171" s="7" t="s">
        <v>11</v>
      </c>
      <c r="B171" s="4" t="s">
        <v>56</v>
      </c>
      <c r="C171" s="5">
        <f>SUM(C170:C170)</f>
        <v>1240470</v>
      </c>
      <c r="D171" s="5">
        <f>SUM(D170:D170)</f>
        <v>1242927</v>
      </c>
      <c r="E171" s="15">
        <f>SUM(E170:E170)</f>
        <v>1450000</v>
      </c>
      <c r="F171" s="8">
        <f>SUM(F170:F170)</f>
        <v>1461885</v>
      </c>
      <c r="G171" s="139"/>
      <c r="H171" s="139"/>
      <c r="I171" s="139"/>
    </row>
    <row r="172" spans="1:9" ht="51">
      <c r="A172" s="9" t="s">
        <v>20</v>
      </c>
      <c r="B172" s="3" t="s">
        <v>8</v>
      </c>
      <c r="C172" s="6" t="s">
        <v>22</v>
      </c>
      <c r="D172" s="6" t="s">
        <v>59</v>
      </c>
      <c r="E172" s="50" t="s">
        <v>22</v>
      </c>
      <c r="F172" s="28" t="s">
        <v>59</v>
      </c>
      <c r="G172" s="139"/>
      <c r="H172" s="139"/>
      <c r="I172" s="139"/>
    </row>
    <row r="173" spans="1:9" ht="12.75">
      <c r="A173" s="7" t="s">
        <v>11</v>
      </c>
      <c r="B173" s="4" t="s">
        <v>89</v>
      </c>
      <c r="C173" s="58">
        <f>SUM(C174:C174)</f>
        <v>1364676</v>
      </c>
      <c r="D173" s="58">
        <f>SUM(D174:D174)</f>
        <v>1210049</v>
      </c>
      <c r="E173" s="135">
        <f>SUM(E174:E174)</f>
        <v>1607084</v>
      </c>
      <c r="F173" s="59">
        <f>SUM(F174:F174)</f>
        <v>1504390</v>
      </c>
      <c r="G173" s="139"/>
      <c r="H173" s="139"/>
      <c r="I173" s="139"/>
    </row>
    <row r="174" spans="1:9" ht="13.5" thickBot="1">
      <c r="A174" s="29" t="s">
        <v>47</v>
      </c>
      <c r="B174" s="30" t="s">
        <v>48</v>
      </c>
      <c r="C174" s="58">
        <v>1364676</v>
      </c>
      <c r="D174" s="58">
        <v>1210049</v>
      </c>
      <c r="E174" s="58">
        <v>1607084</v>
      </c>
      <c r="F174" s="59">
        <v>1504390</v>
      </c>
      <c r="G174" s="139"/>
      <c r="H174" s="139"/>
      <c r="I174" s="139"/>
    </row>
    <row r="175" spans="1:9" ht="25.5" customHeight="1">
      <c r="A175" s="159" t="s">
        <v>69</v>
      </c>
      <c r="B175" s="160"/>
      <c r="C175" s="160"/>
      <c r="D175" s="160"/>
      <c r="E175" s="160"/>
      <c r="F175" s="161"/>
      <c r="G175" s="139"/>
      <c r="H175" s="139"/>
      <c r="I175" s="139"/>
    </row>
    <row r="176" spans="1:9" ht="12.75">
      <c r="A176" s="152" t="s">
        <v>20</v>
      </c>
      <c r="B176" s="154" t="s">
        <v>8</v>
      </c>
      <c r="C176" s="156">
        <v>2020</v>
      </c>
      <c r="D176" s="156"/>
      <c r="E176" s="157">
        <v>2021</v>
      </c>
      <c r="F176" s="158"/>
      <c r="G176" s="139"/>
      <c r="H176" s="139"/>
      <c r="I176" s="139"/>
    </row>
    <row r="177" spans="1:9" ht="51">
      <c r="A177" s="153"/>
      <c r="B177" s="155"/>
      <c r="C177" s="3" t="s">
        <v>57</v>
      </c>
      <c r="D177" s="3" t="s">
        <v>9</v>
      </c>
      <c r="E177" s="3" t="s">
        <v>57</v>
      </c>
      <c r="F177" s="26" t="s">
        <v>9</v>
      </c>
      <c r="G177" s="139"/>
      <c r="H177" s="139"/>
      <c r="I177" s="139"/>
    </row>
    <row r="178" spans="1:9" ht="12.75">
      <c r="A178" s="29" t="s">
        <v>54</v>
      </c>
      <c r="B178" s="30" t="s">
        <v>55</v>
      </c>
      <c r="C178" s="58">
        <v>90000</v>
      </c>
      <c r="D178" s="58">
        <v>103255</v>
      </c>
      <c r="E178" s="93">
        <v>107000</v>
      </c>
      <c r="F178" s="94">
        <v>88121</v>
      </c>
      <c r="G178" s="139"/>
      <c r="H178" s="139"/>
      <c r="I178" s="139"/>
    </row>
    <row r="179" spans="1:9" ht="12.75">
      <c r="A179" s="7" t="s">
        <v>11</v>
      </c>
      <c r="B179" s="4" t="s">
        <v>56</v>
      </c>
      <c r="C179" s="58">
        <f>SUM(C178:C178)</f>
        <v>90000</v>
      </c>
      <c r="D179" s="58">
        <f>SUM(D178:D178)</f>
        <v>103255</v>
      </c>
      <c r="E179" s="137">
        <f>SUM(E178:E178)</f>
        <v>107000</v>
      </c>
      <c r="F179" s="138">
        <f>SUM(F178:F178)</f>
        <v>88121</v>
      </c>
      <c r="G179" s="139"/>
      <c r="H179" s="139"/>
      <c r="I179" s="139"/>
    </row>
    <row r="180" spans="1:9" ht="51">
      <c r="A180" s="9" t="s">
        <v>20</v>
      </c>
      <c r="B180" s="3" t="s">
        <v>8</v>
      </c>
      <c r="C180" s="6" t="s">
        <v>22</v>
      </c>
      <c r="D180" s="6" t="s">
        <v>59</v>
      </c>
      <c r="E180" s="50" t="s">
        <v>22</v>
      </c>
      <c r="F180" s="51" t="s">
        <v>59</v>
      </c>
      <c r="G180" s="139"/>
      <c r="H180" s="139"/>
      <c r="I180" s="139"/>
    </row>
    <row r="181" spans="1:17" ht="12.75">
      <c r="A181" s="7" t="s">
        <v>11</v>
      </c>
      <c r="B181" s="4" t="s">
        <v>89</v>
      </c>
      <c r="C181" s="58">
        <f>SUM(C182:C190)</f>
        <v>194065</v>
      </c>
      <c r="D181" s="58">
        <f>SUM(D182:D190)</f>
        <v>181605</v>
      </c>
      <c r="E181" s="135">
        <f>SUM(E182:E190)</f>
        <v>132714</v>
      </c>
      <c r="F181" s="136">
        <f>SUM(F182:F190)</f>
        <v>63587</v>
      </c>
      <c r="G181" s="139"/>
      <c r="H181" s="139"/>
      <c r="I181" s="139"/>
      <c r="Q181" s="17">
        <v>500000</v>
      </c>
    </row>
    <row r="182" spans="1:17" ht="12.75">
      <c r="A182" s="29">
        <v>416</v>
      </c>
      <c r="B182" s="30" t="s">
        <v>3</v>
      </c>
      <c r="C182" s="58">
        <v>0</v>
      </c>
      <c r="D182" s="58">
        <v>0</v>
      </c>
      <c r="E182" s="58">
        <v>10000</v>
      </c>
      <c r="F182" s="59">
        <v>0</v>
      </c>
      <c r="G182" s="139"/>
      <c r="H182" s="139"/>
      <c r="I182" s="139"/>
      <c r="Q182" s="17">
        <v>1500000</v>
      </c>
    </row>
    <row r="183" spans="1:17" ht="12.75">
      <c r="A183" s="29" t="s">
        <v>14</v>
      </c>
      <c r="B183" s="30" t="s">
        <v>32</v>
      </c>
      <c r="C183" s="58">
        <v>500</v>
      </c>
      <c r="D183" s="58">
        <v>100</v>
      </c>
      <c r="E183" s="58">
        <v>4000</v>
      </c>
      <c r="F183" s="59">
        <f>292-1</f>
        <v>291</v>
      </c>
      <c r="G183" s="139"/>
      <c r="H183" s="139"/>
      <c r="I183" s="139"/>
      <c r="Q183" s="17">
        <v>30000000</v>
      </c>
    </row>
    <row r="184" spans="1:17" ht="12.75">
      <c r="A184" s="29" t="s">
        <v>15</v>
      </c>
      <c r="B184" s="30" t="s">
        <v>33</v>
      </c>
      <c r="C184" s="5">
        <v>52100</v>
      </c>
      <c r="D184" s="5">
        <v>49075</v>
      </c>
      <c r="E184" s="58">
        <v>17000</v>
      </c>
      <c r="F184" s="59">
        <v>2498</v>
      </c>
      <c r="G184" s="139"/>
      <c r="H184" s="139"/>
      <c r="I184" s="139"/>
      <c r="Q184" s="17">
        <v>18000000</v>
      </c>
    </row>
    <row r="185" spans="1:17" ht="12.75">
      <c r="A185" s="29" t="s">
        <v>16</v>
      </c>
      <c r="B185" s="30" t="s">
        <v>34</v>
      </c>
      <c r="C185" s="5">
        <v>1400</v>
      </c>
      <c r="D185" s="5">
        <v>215</v>
      </c>
      <c r="E185" s="5"/>
      <c r="F185" s="8"/>
      <c r="G185" s="139"/>
      <c r="H185" s="139"/>
      <c r="I185" s="139"/>
      <c r="Q185" s="17">
        <v>4000000</v>
      </c>
    </row>
    <row r="186" spans="1:17" ht="12.75">
      <c r="A186" s="29" t="s">
        <v>17</v>
      </c>
      <c r="B186" s="30" t="s">
        <v>35</v>
      </c>
      <c r="C186" s="5">
        <v>53595</v>
      </c>
      <c r="D186" s="5">
        <v>53263</v>
      </c>
      <c r="E186" s="5">
        <v>25000</v>
      </c>
      <c r="F186" s="8">
        <v>17227</v>
      </c>
      <c r="G186" s="139"/>
      <c r="H186" s="139"/>
      <c r="I186" s="139"/>
      <c r="Q186" s="17">
        <v>55000000</v>
      </c>
    </row>
    <row r="187" spans="1:9" ht="12.75">
      <c r="A187" s="29" t="s">
        <v>18</v>
      </c>
      <c r="B187" s="30" t="s">
        <v>36</v>
      </c>
      <c r="C187" s="5"/>
      <c r="D187" s="5"/>
      <c r="E187" s="5">
        <v>5000</v>
      </c>
      <c r="F187" s="8">
        <f>122-1</f>
        <v>121</v>
      </c>
      <c r="G187" s="139"/>
      <c r="H187" s="139"/>
      <c r="I187" s="139"/>
    </row>
    <row r="188" spans="1:9" ht="12.75">
      <c r="A188" s="29" t="s">
        <v>45</v>
      </c>
      <c r="B188" s="30" t="s">
        <v>46</v>
      </c>
      <c r="C188" s="5"/>
      <c r="D188" s="5"/>
      <c r="E188" s="5">
        <v>25714</v>
      </c>
      <c r="F188" s="8">
        <f>6339+1</f>
        <v>6340</v>
      </c>
      <c r="G188" s="139"/>
      <c r="H188" s="139"/>
      <c r="I188" s="139"/>
    </row>
    <row r="189" spans="1:9" ht="12.75">
      <c r="A189" s="29" t="s">
        <v>47</v>
      </c>
      <c r="B189" s="30" t="s">
        <v>48</v>
      </c>
      <c r="C189" s="5">
        <v>84970</v>
      </c>
      <c r="D189" s="5">
        <v>77460</v>
      </c>
      <c r="E189" s="5">
        <v>46000</v>
      </c>
      <c r="F189" s="8">
        <f>37109+1</f>
        <v>37110</v>
      </c>
      <c r="G189" s="139"/>
      <c r="H189" s="139"/>
      <c r="I189" s="139"/>
    </row>
    <row r="190" spans="1:9" ht="13.5" thickBot="1">
      <c r="A190" s="41" t="s">
        <v>49</v>
      </c>
      <c r="B190" s="42" t="s">
        <v>6</v>
      </c>
      <c r="C190" s="61">
        <v>1500</v>
      </c>
      <c r="D190" s="61">
        <v>1492</v>
      </c>
      <c r="E190" s="61"/>
      <c r="F190" s="62"/>
      <c r="G190" s="139"/>
      <c r="H190" s="139"/>
      <c r="I190" s="139"/>
    </row>
    <row r="191" spans="1:9" ht="12.75">
      <c r="A191" s="159" t="s">
        <v>70</v>
      </c>
      <c r="B191" s="160"/>
      <c r="C191" s="160"/>
      <c r="D191" s="160"/>
      <c r="E191" s="160"/>
      <c r="F191" s="161"/>
      <c r="G191" s="139"/>
      <c r="H191" s="139"/>
      <c r="I191" s="139"/>
    </row>
    <row r="192" spans="1:9" ht="12.75">
      <c r="A192" s="152" t="s">
        <v>20</v>
      </c>
      <c r="B192" s="154" t="s">
        <v>8</v>
      </c>
      <c r="C192" s="156">
        <v>2020</v>
      </c>
      <c r="D192" s="156"/>
      <c r="E192" s="157">
        <v>2021</v>
      </c>
      <c r="F192" s="158"/>
      <c r="G192" s="139"/>
      <c r="H192" s="139"/>
      <c r="I192" s="139"/>
    </row>
    <row r="193" spans="1:9" ht="51">
      <c r="A193" s="153"/>
      <c r="B193" s="155"/>
      <c r="C193" s="3" t="s">
        <v>57</v>
      </c>
      <c r="D193" s="3" t="s">
        <v>9</v>
      </c>
      <c r="E193" s="3" t="s">
        <v>57</v>
      </c>
      <c r="F193" s="26" t="s">
        <v>9</v>
      </c>
      <c r="G193" s="139"/>
      <c r="H193" s="139"/>
      <c r="I193" s="139"/>
    </row>
    <row r="194" spans="1:9" ht="12.75">
      <c r="A194" s="7" t="s">
        <v>10</v>
      </c>
      <c r="B194" s="4" t="s">
        <v>155</v>
      </c>
      <c r="C194" s="58">
        <v>382649</v>
      </c>
      <c r="D194" s="58">
        <v>382648</v>
      </c>
      <c r="E194" s="58">
        <v>478312</v>
      </c>
      <c r="F194" s="59">
        <v>478311</v>
      </c>
      <c r="G194" s="139"/>
      <c r="H194" s="139"/>
      <c r="I194" s="139"/>
    </row>
    <row r="195" spans="1:9" ht="12.75">
      <c r="A195" s="7" t="s">
        <v>11</v>
      </c>
      <c r="B195" s="4" t="s">
        <v>56</v>
      </c>
      <c r="C195" s="58">
        <f>SUM(C194)</f>
        <v>382649</v>
      </c>
      <c r="D195" s="58">
        <f>SUM(D194)</f>
        <v>382648</v>
      </c>
      <c r="E195" s="135">
        <f>SUM(E194)</f>
        <v>478312</v>
      </c>
      <c r="F195" s="136">
        <f>SUM(F194)</f>
        <v>478311</v>
      </c>
      <c r="G195" s="139"/>
      <c r="H195" s="139"/>
      <c r="I195" s="139"/>
    </row>
    <row r="196" spans="1:9" ht="51">
      <c r="A196" s="9" t="s">
        <v>20</v>
      </c>
      <c r="B196" s="3" t="s">
        <v>8</v>
      </c>
      <c r="C196" s="6" t="s">
        <v>22</v>
      </c>
      <c r="D196" s="6" t="s">
        <v>59</v>
      </c>
      <c r="E196" s="50" t="s">
        <v>22</v>
      </c>
      <c r="F196" s="51" t="s">
        <v>59</v>
      </c>
      <c r="G196" s="139"/>
      <c r="H196" s="139"/>
      <c r="I196" s="139"/>
    </row>
    <row r="197" spans="1:9" ht="12.75">
      <c r="A197" s="7" t="s">
        <v>11</v>
      </c>
      <c r="B197" s="4" t="s">
        <v>89</v>
      </c>
      <c r="C197" s="58">
        <f>SUM(C198:C200)</f>
        <v>382649</v>
      </c>
      <c r="D197" s="58">
        <f>SUM(D198:D200)</f>
        <v>382648</v>
      </c>
      <c r="E197" s="135">
        <f>SUM(E198:E200)</f>
        <v>478312</v>
      </c>
      <c r="F197" s="136">
        <f>SUM(F198:F200)</f>
        <v>478311</v>
      </c>
      <c r="G197" s="139"/>
      <c r="H197" s="139"/>
      <c r="I197" s="139"/>
    </row>
    <row r="198" spans="1:9" ht="12.75">
      <c r="A198" s="29" t="s">
        <v>13</v>
      </c>
      <c r="B198" s="30" t="s">
        <v>31</v>
      </c>
      <c r="C198" s="58">
        <v>93210</v>
      </c>
      <c r="D198" s="58">
        <v>93209</v>
      </c>
      <c r="E198" s="58">
        <v>98224</v>
      </c>
      <c r="F198" s="59">
        <v>98223</v>
      </c>
      <c r="G198" s="139"/>
      <c r="H198" s="139"/>
      <c r="I198" s="139"/>
    </row>
    <row r="199" spans="1:9" ht="12.75">
      <c r="A199" s="29" t="s">
        <v>17</v>
      </c>
      <c r="B199" s="30" t="s">
        <v>35</v>
      </c>
      <c r="C199" s="58">
        <v>57316</v>
      </c>
      <c r="D199" s="58">
        <v>57316</v>
      </c>
      <c r="E199" s="5">
        <v>57300</v>
      </c>
      <c r="F199" s="59">
        <f>57299+1</f>
        <v>57300</v>
      </c>
      <c r="G199" s="139"/>
      <c r="H199" s="139"/>
      <c r="I199" s="139"/>
    </row>
    <row r="200" spans="1:9" ht="13.5" thickBot="1">
      <c r="A200" s="10" t="s">
        <v>71</v>
      </c>
      <c r="B200" s="11" t="s">
        <v>5</v>
      </c>
      <c r="C200" s="12">
        <v>232123</v>
      </c>
      <c r="D200" s="12">
        <v>232123</v>
      </c>
      <c r="E200" s="60">
        <v>322788</v>
      </c>
      <c r="F200" s="56">
        <v>322788</v>
      </c>
      <c r="G200" s="139"/>
      <c r="H200" s="139"/>
      <c r="I200" s="139"/>
    </row>
    <row r="201" spans="1:9" ht="12.75">
      <c r="A201" s="117"/>
      <c r="B201" s="110"/>
      <c r="C201" s="115"/>
      <c r="D201" s="115"/>
      <c r="E201" s="115"/>
      <c r="F201" s="115"/>
      <c r="G201" s="139"/>
      <c r="H201" s="139"/>
      <c r="I201" s="139"/>
    </row>
    <row r="202" spans="1:4" ht="12.75" hidden="1">
      <c r="A202" s="17"/>
      <c r="C202" s="17"/>
      <c r="D202" s="17"/>
    </row>
    <row r="203" spans="1:4" ht="12.75" hidden="1">
      <c r="A203" s="17"/>
      <c r="C203" s="17"/>
      <c r="D203" s="17"/>
    </row>
    <row r="204" spans="1:4" ht="12.75" hidden="1">
      <c r="A204" s="17"/>
      <c r="C204" s="17"/>
      <c r="D204" s="17"/>
    </row>
    <row r="205" spans="1:4" ht="12.75" hidden="1">
      <c r="A205" s="17"/>
      <c r="C205" s="17"/>
      <c r="D205" s="17"/>
    </row>
    <row r="206" spans="1:4" ht="12.75" hidden="1">
      <c r="A206" s="17"/>
      <c r="C206" s="17"/>
      <c r="D206" s="17"/>
    </row>
    <row r="207" spans="1:4" ht="12.75" hidden="1">
      <c r="A207" s="17"/>
      <c r="C207" s="17"/>
      <c r="D207" s="17"/>
    </row>
    <row r="208" spans="1:4" ht="12.75" hidden="1">
      <c r="A208" s="17"/>
      <c r="C208" s="17"/>
      <c r="D208" s="17"/>
    </row>
    <row r="209" spans="1:4" ht="12.75" hidden="1">
      <c r="A209" s="17"/>
      <c r="C209" s="17"/>
      <c r="D209" s="17"/>
    </row>
    <row r="210" spans="1:4" ht="12.75" hidden="1">
      <c r="A210" s="17"/>
      <c r="C210" s="17"/>
      <c r="D210" s="17"/>
    </row>
    <row r="211" spans="1:4" ht="12.75" hidden="1">
      <c r="A211" s="17"/>
      <c r="C211" s="17"/>
      <c r="D211" s="17"/>
    </row>
    <row r="212" spans="1:4" ht="12.75" hidden="1">
      <c r="A212" s="17"/>
      <c r="C212" s="17"/>
      <c r="D212" s="17"/>
    </row>
    <row r="213" spans="1:4" ht="12.75" hidden="1">
      <c r="A213" s="17"/>
      <c r="C213" s="17"/>
      <c r="D213" s="17"/>
    </row>
    <row r="214" spans="1:4" ht="12.75" hidden="1">
      <c r="A214" s="17"/>
      <c r="C214" s="17"/>
      <c r="D214" s="17"/>
    </row>
    <row r="215" spans="1:4" ht="12.75" hidden="1">
      <c r="A215" s="17"/>
      <c r="C215" s="17"/>
      <c r="D215" s="17"/>
    </row>
    <row r="216" spans="1:4" ht="12.75" hidden="1">
      <c r="A216" s="17"/>
      <c r="C216" s="17"/>
      <c r="D216" s="17"/>
    </row>
    <row r="217" spans="1:4" ht="12.75" hidden="1">
      <c r="A217" s="17"/>
      <c r="C217" s="17"/>
      <c r="D217" s="17"/>
    </row>
    <row r="218" spans="1:4" ht="12.75" hidden="1">
      <c r="A218" s="17"/>
      <c r="C218" s="17"/>
      <c r="D218" s="17"/>
    </row>
    <row r="219" spans="1:4" ht="12.75" hidden="1">
      <c r="A219" s="17"/>
      <c r="C219" s="17"/>
      <c r="D219" s="17"/>
    </row>
    <row r="220" spans="1:4" ht="12.75" hidden="1">
      <c r="A220" s="17"/>
      <c r="C220" s="17"/>
      <c r="D220" s="17"/>
    </row>
    <row r="221" spans="1:4" ht="12.75" hidden="1">
      <c r="A221" s="17"/>
      <c r="C221" s="17"/>
      <c r="D221" s="17"/>
    </row>
    <row r="222" spans="1:4" ht="12.75" hidden="1">
      <c r="A222" s="17"/>
      <c r="C222" s="17"/>
      <c r="D222" s="17"/>
    </row>
    <row r="223" spans="1:4" ht="12.75" hidden="1">
      <c r="A223" s="17"/>
      <c r="C223" s="17"/>
      <c r="D223" s="17"/>
    </row>
    <row r="224" spans="1:4" ht="12.75" hidden="1">
      <c r="A224" s="17"/>
      <c r="C224" s="17"/>
      <c r="D224" s="17"/>
    </row>
    <row r="225" spans="1:4" ht="12.75" hidden="1">
      <c r="A225" s="17"/>
      <c r="C225" s="17"/>
      <c r="D225" s="17"/>
    </row>
    <row r="226" spans="1:4" ht="12.75" hidden="1">
      <c r="A226" s="17"/>
      <c r="C226" s="17"/>
      <c r="D226" s="17"/>
    </row>
    <row r="227" spans="1:4" ht="12.75" hidden="1">
      <c r="A227" s="17"/>
      <c r="C227" s="17"/>
      <c r="D227" s="17"/>
    </row>
    <row r="228" spans="1:4" ht="12.75" hidden="1">
      <c r="A228" s="17"/>
      <c r="C228" s="17"/>
      <c r="D228" s="17"/>
    </row>
    <row r="229" spans="1:4" ht="12.75" hidden="1">
      <c r="A229" s="17"/>
      <c r="C229" s="17"/>
      <c r="D229" s="17"/>
    </row>
    <row r="230" spans="1:4" ht="12.75" hidden="1">
      <c r="A230" s="17"/>
      <c r="C230" s="17"/>
      <c r="D230" s="17"/>
    </row>
    <row r="231" spans="1:4" ht="12.75" hidden="1">
      <c r="A231" s="17"/>
      <c r="C231" s="17"/>
      <c r="D231" s="17"/>
    </row>
    <row r="232" spans="1:4" ht="12.75" hidden="1">
      <c r="A232" s="17"/>
      <c r="C232" s="17"/>
      <c r="D232" s="17"/>
    </row>
    <row r="233" spans="1:4" ht="12.75" hidden="1">
      <c r="A233" s="17"/>
      <c r="C233" s="17"/>
      <c r="D233" s="17"/>
    </row>
    <row r="234" spans="1:4" ht="12.75" hidden="1">
      <c r="A234" s="17"/>
      <c r="C234" s="17"/>
      <c r="D234" s="17"/>
    </row>
    <row r="235" spans="1:4" ht="12.75" hidden="1">
      <c r="A235" s="17"/>
      <c r="C235" s="17"/>
      <c r="D235" s="17"/>
    </row>
    <row r="236" spans="1:4" ht="12.75" hidden="1">
      <c r="A236" s="17"/>
      <c r="C236" s="17"/>
      <c r="D236" s="17"/>
    </row>
    <row r="237" spans="1:4" ht="12.75" hidden="1">
      <c r="A237" s="17"/>
      <c r="C237" s="17"/>
      <c r="D237" s="17"/>
    </row>
    <row r="238" spans="1:4" ht="12.75" hidden="1">
      <c r="A238" s="17"/>
      <c r="C238" s="17"/>
      <c r="D238" s="17"/>
    </row>
    <row r="239" spans="1:4" ht="12.75" hidden="1">
      <c r="A239" s="17"/>
      <c r="C239" s="17"/>
      <c r="D239" s="17"/>
    </row>
    <row r="240" spans="1:4" ht="12.75" hidden="1">
      <c r="A240" s="17"/>
      <c r="C240" s="17"/>
      <c r="D240" s="17"/>
    </row>
    <row r="241" spans="1:4" ht="12.75" hidden="1">
      <c r="A241" s="17"/>
      <c r="C241" s="17"/>
      <c r="D241" s="17"/>
    </row>
    <row r="242" spans="1:4" ht="12.75" hidden="1">
      <c r="A242" s="17"/>
      <c r="C242" s="17"/>
      <c r="D242" s="17"/>
    </row>
    <row r="243" spans="1:4" ht="12.75" hidden="1">
      <c r="A243" s="17"/>
      <c r="C243" s="17"/>
      <c r="D243" s="17"/>
    </row>
    <row r="244" spans="1:4" ht="12.75" hidden="1">
      <c r="A244" s="17"/>
      <c r="C244" s="17"/>
      <c r="D244" s="17"/>
    </row>
    <row r="245" spans="1:4" ht="12.75" hidden="1">
      <c r="A245" s="17"/>
      <c r="C245" s="17"/>
      <c r="D245" s="17"/>
    </row>
    <row r="246" spans="1:4" ht="12.75" hidden="1">
      <c r="A246" s="17"/>
      <c r="C246" s="17"/>
      <c r="D246" s="17"/>
    </row>
    <row r="247" spans="1:4" ht="12.75" hidden="1">
      <c r="A247" s="17"/>
      <c r="C247" s="17"/>
      <c r="D247" s="17"/>
    </row>
    <row r="248" spans="1:4" ht="12.75" hidden="1">
      <c r="A248" s="17"/>
      <c r="C248" s="17"/>
      <c r="D248" s="17"/>
    </row>
    <row r="249" spans="1:4" ht="12.75" hidden="1">
      <c r="A249" s="17"/>
      <c r="C249" s="17"/>
      <c r="D249" s="17"/>
    </row>
    <row r="250" spans="1:4" ht="12.75" hidden="1">
      <c r="A250" s="17"/>
      <c r="C250" s="17"/>
      <c r="D250" s="17"/>
    </row>
    <row r="251" spans="1:4" ht="12.75" hidden="1">
      <c r="A251" s="17"/>
      <c r="C251" s="17"/>
      <c r="D251" s="17"/>
    </row>
    <row r="252" spans="1:4" ht="12.75" hidden="1">
      <c r="A252" s="17"/>
      <c r="C252" s="17"/>
      <c r="D252" s="17"/>
    </row>
    <row r="253" spans="1:4" ht="12.75" hidden="1">
      <c r="A253" s="17"/>
      <c r="C253" s="17"/>
      <c r="D253" s="17"/>
    </row>
    <row r="254" spans="1:4" ht="12.75" hidden="1">
      <c r="A254" s="17"/>
      <c r="C254" s="17"/>
      <c r="D254" s="17"/>
    </row>
    <row r="255" spans="1:4" ht="12.75" hidden="1">
      <c r="A255" s="17"/>
      <c r="C255" s="17"/>
      <c r="D255" s="17"/>
    </row>
    <row r="256" spans="1:4" ht="12.75" hidden="1">
      <c r="A256" s="17"/>
      <c r="C256" s="17"/>
      <c r="D256" s="17"/>
    </row>
    <row r="257" spans="1:4" ht="12.75" hidden="1">
      <c r="A257" s="17"/>
      <c r="C257" s="17"/>
      <c r="D257" s="17"/>
    </row>
    <row r="258" spans="1:4" ht="12.75" hidden="1">
      <c r="A258" s="17"/>
      <c r="C258" s="17"/>
      <c r="D258" s="17"/>
    </row>
    <row r="259" spans="1:4" ht="12.75" hidden="1">
      <c r="A259" s="17"/>
      <c r="C259" s="17"/>
      <c r="D259" s="17"/>
    </row>
    <row r="260" spans="1:4" ht="12.75" hidden="1">
      <c r="A260" s="17"/>
      <c r="C260" s="17"/>
      <c r="D260" s="17"/>
    </row>
    <row r="261" spans="1:4" ht="12.75" hidden="1">
      <c r="A261" s="17"/>
      <c r="C261" s="17"/>
      <c r="D261" s="17"/>
    </row>
    <row r="262" spans="1:4" ht="12.75" hidden="1">
      <c r="A262" s="17"/>
      <c r="C262" s="17"/>
      <c r="D262" s="17"/>
    </row>
    <row r="263" spans="1:4" ht="12.75" hidden="1">
      <c r="A263" s="17"/>
      <c r="C263" s="17"/>
      <c r="D263" s="17"/>
    </row>
    <row r="264" spans="1:4" ht="12.75" hidden="1">
      <c r="A264" s="17"/>
      <c r="C264" s="17"/>
      <c r="D264" s="17"/>
    </row>
    <row r="265" spans="1:4" ht="12.75" hidden="1">
      <c r="A265" s="17"/>
      <c r="C265" s="17"/>
      <c r="D265" s="17"/>
    </row>
    <row r="266" spans="1:4" ht="12.75" hidden="1">
      <c r="A266" s="17"/>
      <c r="C266" s="17"/>
      <c r="D266" s="17"/>
    </row>
    <row r="267" spans="1:4" ht="12.75" hidden="1">
      <c r="A267" s="17"/>
      <c r="C267" s="17"/>
      <c r="D267" s="17"/>
    </row>
    <row r="268" spans="1:4" ht="12.75" hidden="1">
      <c r="A268" s="17"/>
      <c r="C268" s="17"/>
      <c r="D268" s="17"/>
    </row>
    <row r="269" spans="1:4" ht="12.75" hidden="1">
      <c r="A269" s="17"/>
      <c r="C269" s="17"/>
      <c r="D269" s="17"/>
    </row>
    <row r="270" spans="1:4" ht="12.75" hidden="1">
      <c r="A270" s="17"/>
      <c r="C270" s="17"/>
      <c r="D270" s="17"/>
    </row>
    <row r="271" spans="1:4" ht="12.75" hidden="1">
      <c r="A271" s="17"/>
      <c r="C271" s="17"/>
      <c r="D271" s="17"/>
    </row>
    <row r="272" spans="1:4" ht="12.75" hidden="1">
      <c r="A272" s="17"/>
      <c r="C272" s="17"/>
      <c r="D272" s="17"/>
    </row>
    <row r="273" spans="1:4" ht="12.75" hidden="1">
      <c r="A273" s="17"/>
      <c r="C273" s="17"/>
      <c r="D273" s="17"/>
    </row>
    <row r="274" spans="1:4" ht="12.75" hidden="1">
      <c r="A274" s="17"/>
      <c r="C274" s="17"/>
      <c r="D274" s="17"/>
    </row>
    <row r="275" spans="1:4" ht="12.75" hidden="1">
      <c r="A275" s="17"/>
      <c r="C275" s="17"/>
      <c r="D275" s="17"/>
    </row>
    <row r="276" spans="1:4" ht="12.75" hidden="1">
      <c r="A276" s="17"/>
      <c r="C276" s="17"/>
      <c r="D276" s="17"/>
    </row>
    <row r="277" spans="1:4" ht="12.75" hidden="1">
      <c r="A277" s="17"/>
      <c r="C277" s="17"/>
      <c r="D277" s="17"/>
    </row>
    <row r="278" spans="1:4" ht="12.75" hidden="1">
      <c r="A278" s="17"/>
      <c r="C278" s="17"/>
      <c r="D278" s="17"/>
    </row>
    <row r="279" spans="1:4" ht="12.75" hidden="1">
      <c r="A279" s="17"/>
      <c r="C279" s="17"/>
      <c r="D279" s="17"/>
    </row>
    <row r="280" spans="1:4" ht="12.75" hidden="1">
      <c r="A280" s="17"/>
      <c r="C280" s="17"/>
      <c r="D280" s="17"/>
    </row>
    <row r="281" spans="1:4" ht="12.75" hidden="1">
      <c r="A281" s="17"/>
      <c r="C281" s="17"/>
      <c r="D281" s="17"/>
    </row>
    <row r="282" spans="1:4" ht="12.75" hidden="1">
      <c r="A282" s="17"/>
      <c r="C282" s="17"/>
      <c r="D282" s="17"/>
    </row>
    <row r="283" spans="1:4" ht="12.75" hidden="1">
      <c r="A283" s="17"/>
      <c r="C283" s="17"/>
      <c r="D283" s="17"/>
    </row>
    <row r="284" spans="1:4" ht="12.75" hidden="1">
      <c r="A284" s="17"/>
      <c r="C284" s="17"/>
      <c r="D284" s="17"/>
    </row>
    <row r="285" spans="1:4" ht="12.75" hidden="1">
      <c r="A285" s="17"/>
      <c r="C285" s="17"/>
      <c r="D285" s="17"/>
    </row>
    <row r="286" spans="1:4" ht="12.75" hidden="1">
      <c r="A286" s="17"/>
      <c r="C286" s="17"/>
      <c r="D286" s="17"/>
    </row>
    <row r="287" spans="1:4" ht="12.75" hidden="1">
      <c r="A287" s="17"/>
      <c r="C287" s="17"/>
      <c r="D287" s="17"/>
    </row>
    <row r="288" spans="1:4" ht="12.75" hidden="1">
      <c r="A288" s="17"/>
      <c r="C288" s="17"/>
      <c r="D288" s="17"/>
    </row>
    <row r="289" spans="1:4" ht="12.75" hidden="1">
      <c r="A289" s="17"/>
      <c r="C289" s="17"/>
      <c r="D289" s="17"/>
    </row>
    <row r="290" spans="1:4" ht="12.75" hidden="1">
      <c r="A290" s="17"/>
      <c r="C290" s="17"/>
      <c r="D290" s="17"/>
    </row>
    <row r="291" spans="1:4" ht="12.75" hidden="1">
      <c r="A291" s="17"/>
      <c r="C291" s="17"/>
      <c r="D291" s="17"/>
    </row>
    <row r="292" spans="1:4" ht="12.75" hidden="1">
      <c r="A292" s="17"/>
      <c r="C292" s="17"/>
      <c r="D292" s="17"/>
    </row>
    <row r="293" spans="1:4" ht="12.75" hidden="1">
      <c r="A293" s="17"/>
      <c r="C293" s="17"/>
      <c r="D293" s="17"/>
    </row>
    <row r="294" spans="1:4" ht="12.75" hidden="1">
      <c r="A294" s="17"/>
      <c r="C294" s="17"/>
      <c r="D294" s="17"/>
    </row>
    <row r="295" spans="1:4" ht="12.75" hidden="1">
      <c r="A295" s="17"/>
      <c r="C295" s="17"/>
      <c r="D295" s="17"/>
    </row>
    <row r="296" spans="1:4" ht="12.75" hidden="1">
      <c r="A296" s="17"/>
      <c r="C296" s="17"/>
      <c r="D296" s="17"/>
    </row>
    <row r="297" spans="1:4" ht="12.75" hidden="1">
      <c r="A297" s="17"/>
      <c r="C297" s="17"/>
      <c r="D297" s="17"/>
    </row>
    <row r="298" spans="1:4" ht="12.75" hidden="1">
      <c r="A298" s="17"/>
      <c r="C298" s="17"/>
      <c r="D298" s="17"/>
    </row>
    <row r="299" spans="1:4" ht="12.75" hidden="1">
      <c r="A299" s="17"/>
      <c r="C299" s="17"/>
      <c r="D299" s="17"/>
    </row>
    <row r="300" spans="1:4" ht="12.75" hidden="1">
      <c r="A300" s="17"/>
      <c r="C300" s="17"/>
      <c r="D300" s="17"/>
    </row>
    <row r="301" spans="1:4" ht="12.75" hidden="1">
      <c r="A301" s="17"/>
      <c r="C301" s="17"/>
      <c r="D301" s="17"/>
    </row>
    <row r="302" spans="1:4" ht="12.75" hidden="1">
      <c r="A302" s="17"/>
      <c r="C302" s="17"/>
      <c r="D302" s="17"/>
    </row>
    <row r="303" spans="3:4" ht="12.75" hidden="1">
      <c r="C303" s="149"/>
      <c r="D303" s="149"/>
    </row>
    <row r="304" ht="12.75">
      <c r="A304" s="150" t="s">
        <v>23</v>
      </c>
    </row>
    <row r="305" spans="1:6" ht="45" customHeight="1">
      <c r="A305" s="187" t="s">
        <v>72</v>
      </c>
      <c r="B305" s="187"/>
      <c r="C305" s="187"/>
      <c r="D305" s="187"/>
      <c r="E305" s="187"/>
      <c r="F305" s="187"/>
    </row>
    <row r="306" spans="1:6" ht="45" customHeight="1" hidden="1">
      <c r="A306" s="179" t="s">
        <v>91</v>
      </c>
      <c r="B306" s="179"/>
      <c r="C306" s="179"/>
      <c r="D306" s="179"/>
      <c r="E306" s="179"/>
      <c r="F306" s="179"/>
    </row>
    <row r="307" spans="1:6" ht="40.5" customHeight="1">
      <c r="A307" s="187"/>
      <c r="B307" s="187"/>
      <c r="C307" s="187"/>
      <c r="D307" s="187"/>
      <c r="E307" s="187"/>
      <c r="F307" s="187"/>
    </row>
  </sheetData>
  <sheetProtection/>
  <mergeCells count="93">
    <mergeCell ref="A305:F305"/>
    <mergeCell ref="A148:A149"/>
    <mergeCell ref="B148:B149"/>
    <mergeCell ref="C148:D148"/>
    <mergeCell ref="E148:F148"/>
    <mergeCell ref="A124:A125"/>
    <mergeCell ref="A147:F147"/>
    <mergeCell ref="A159:A160"/>
    <mergeCell ref="B159:B160"/>
    <mergeCell ref="C159:D159"/>
    <mergeCell ref="B108:B109"/>
    <mergeCell ref="C108:D108"/>
    <mergeCell ref="E108:F108"/>
    <mergeCell ref="A115:F115"/>
    <mergeCell ref="A116:A117"/>
    <mergeCell ref="B116:B117"/>
    <mergeCell ref="A18:F18"/>
    <mergeCell ref="A51:A52"/>
    <mergeCell ref="B51:B52"/>
    <mergeCell ref="C51:D51"/>
    <mergeCell ref="E51:F51"/>
    <mergeCell ref="A107:F107"/>
    <mergeCell ref="A19:A20"/>
    <mergeCell ref="B19:B20"/>
    <mergeCell ref="C19:D19"/>
    <mergeCell ref="E19:F19"/>
    <mergeCell ref="A66:F66"/>
    <mergeCell ref="A307:F307"/>
    <mergeCell ref="C124:D124"/>
    <mergeCell ref="E124:F124"/>
    <mergeCell ref="C116:D116"/>
    <mergeCell ref="E116:F116"/>
    <mergeCell ref="E67:F67"/>
    <mergeCell ref="A78:F78"/>
    <mergeCell ref="B79:B80"/>
    <mergeCell ref="C79:D79"/>
    <mergeCell ref="E79:F79"/>
    <mergeCell ref="A50:F50"/>
    <mergeCell ref="A176:A177"/>
    <mergeCell ref="B176:B177"/>
    <mergeCell ref="C176:D176"/>
    <mergeCell ref="E176:F176"/>
    <mergeCell ref="A175:F175"/>
    <mergeCell ref="A168:A169"/>
    <mergeCell ref="B168:B169"/>
    <mergeCell ref="C168:D168"/>
    <mergeCell ref="A1:F1"/>
    <mergeCell ref="A5:A6"/>
    <mergeCell ref="B5:B6"/>
    <mergeCell ref="C5:D5"/>
    <mergeCell ref="E5:F5"/>
    <mergeCell ref="A4:F4"/>
    <mergeCell ref="A2:F2"/>
    <mergeCell ref="O27:T27"/>
    <mergeCell ref="O160:T160"/>
    <mergeCell ref="A306:F306"/>
    <mergeCell ref="A191:F191"/>
    <mergeCell ref="A192:A193"/>
    <mergeCell ref="B192:B193"/>
    <mergeCell ref="C192:D192"/>
    <mergeCell ref="E192:F192"/>
    <mergeCell ref="E168:F168"/>
    <mergeCell ref="A79:A80"/>
    <mergeCell ref="A167:F167"/>
    <mergeCell ref="E159:F159"/>
    <mergeCell ref="A158:F158"/>
    <mergeCell ref="A100:A101"/>
    <mergeCell ref="B100:B101"/>
    <mergeCell ref="C100:D100"/>
    <mergeCell ref="E100:F100"/>
    <mergeCell ref="B124:B125"/>
    <mergeCell ref="A123:F123"/>
    <mergeCell ref="A108:A109"/>
    <mergeCell ref="I139:N139"/>
    <mergeCell ref="I140:I141"/>
    <mergeCell ref="J140:J141"/>
    <mergeCell ref="K140:L140"/>
    <mergeCell ref="M140:N140"/>
    <mergeCell ref="A15:B15"/>
    <mergeCell ref="A99:F99"/>
    <mergeCell ref="A67:A68"/>
    <mergeCell ref="B67:B68"/>
    <mergeCell ref="C67:D67"/>
    <mergeCell ref="A140:A141"/>
    <mergeCell ref="B140:B141"/>
    <mergeCell ref="C140:D140"/>
    <mergeCell ref="E140:F140"/>
    <mergeCell ref="A131:F131"/>
    <mergeCell ref="A132:A133"/>
    <mergeCell ref="B132:B133"/>
    <mergeCell ref="C132:D132"/>
    <mergeCell ref="E132:F132"/>
    <mergeCell ref="A139:F139"/>
  </mergeCells>
  <conditionalFormatting sqref="O160:T160 O27:T27">
    <cfRule type="cellIs" priority="2" dxfId="1" operator="equal" stopIfTrue="1">
      <formula>0</formula>
    </cfRule>
  </conditionalFormatting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C194:F195 C178:F179">
      <formula1>0</formula1>
      <formula2>999999999999</formula2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fitToHeight="5" horizontalDpi="600" verticalDpi="600" orientation="portrait" paperSize="9" scale="81" r:id="rId1"/>
  <headerFooter>
    <oddFooter>&amp;RСтрана &amp;P од &amp;N</oddFooter>
  </headerFooter>
  <rowBreaks count="5" manualBreakCount="5">
    <brk id="49" max="5" man="1"/>
    <brk id="98" max="5" man="1"/>
    <brk id="138" min="8" max="13" man="1"/>
    <brk id="138" max="5" man="1"/>
    <brk id="17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17"/>
  <sheetViews>
    <sheetView view="pageBreakPreview" zoomScaleSheetLayoutView="100" zoomScalePageLayoutView="0" workbookViewId="0" topLeftCell="A1">
      <selection activeCell="A17" sqref="A17:IV17"/>
    </sheetView>
  </sheetViews>
  <sheetFormatPr defaultColWidth="9.00390625" defaultRowHeight="15.75"/>
  <cols>
    <col min="1" max="1" width="6.25390625" style="81" customWidth="1"/>
    <col min="2" max="2" width="42.875" style="81" customWidth="1"/>
    <col min="3" max="6" width="10.875" style="81" customWidth="1"/>
    <col min="10" max="11" width="0" style="1" hidden="1" customWidth="1"/>
  </cols>
  <sheetData>
    <row r="1" spans="1:6" ht="15.75">
      <c r="A1" s="209" t="s">
        <v>154</v>
      </c>
      <c r="B1" s="209"/>
      <c r="C1" s="209"/>
      <c r="D1" s="209"/>
      <c r="E1" s="209"/>
      <c r="F1" s="209"/>
    </row>
    <row r="2" spans="1:6" ht="15.75">
      <c r="A2" s="209" t="s">
        <v>95</v>
      </c>
      <c r="B2" s="209"/>
      <c r="C2" s="209"/>
      <c r="D2" s="209"/>
      <c r="E2" s="209"/>
      <c r="F2" s="209"/>
    </row>
    <row r="3" spans="1:6" ht="15.75">
      <c r="A3" s="209" t="s">
        <v>165</v>
      </c>
      <c r="B3" s="209"/>
      <c r="C3" s="209"/>
      <c r="D3" s="209"/>
      <c r="E3" s="209"/>
      <c r="F3" s="209"/>
    </row>
    <row r="4" spans="1:6" ht="16.5" thickBot="1">
      <c r="A4" s="63"/>
      <c r="B4" s="63"/>
      <c r="C4" s="63"/>
      <c r="D4" s="63"/>
      <c r="E4" s="63"/>
      <c r="F4" s="64" t="s">
        <v>96</v>
      </c>
    </row>
    <row r="5" spans="1:6" ht="15.75">
      <c r="A5" s="184" t="s">
        <v>97</v>
      </c>
      <c r="B5" s="185"/>
      <c r="C5" s="185"/>
      <c r="D5" s="185"/>
      <c r="E5" s="185"/>
      <c r="F5" s="186"/>
    </row>
    <row r="6" spans="1:6" ht="15.75">
      <c r="A6" s="210" t="s">
        <v>98</v>
      </c>
      <c r="B6" s="196" t="s">
        <v>99</v>
      </c>
      <c r="C6" s="196">
        <v>2020</v>
      </c>
      <c r="D6" s="196"/>
      <c r="E6" s="196">
        <v>2021</v>
      </c>
      <c r="F6" s="197"/>
    </row>
    <row r="7" spans="1:10" ht="28.5" customHeight="1">
      <c r="A7" s="210"/>
      <c r="B7" s="196"/>
      <c r="C7" s="67" t="s">
        <v>100</v>
      </c>
      <c r="D7" s="65" t="s">
        <v>101</v>
      </c>
      <c r="E7" s="67" t="s">
        <v>100</v>
      </c>
      <c r="F7" s="66" t="s">
        <v>101</v>
      </c>
      <c r="J7" s="1" t="s">
        <v>157</v>
      </c>
    </row>
    <row r="8" spans="1:11" ht="11.25" customHeight="1">
      <c r="A8" s="83" t="s">
        <v>77</v>
      </c>
      <c r="B8" s="84" t="s">
        <v>156</v>
      </c>
      <c r="C8" s="68">
        <v>97520948</v>
      </c>
      <c r="D8" s="68">
        <v>97359649</v>
      </c>
      <c r="E8" s="68">
        <v>149083769</v>
      </c>
      <c r="F8" s="69">
        <v>148948935</v>
      </c>
      <c r="G8" s="2"/>
      <c r="H8" s="2"/>
      <c r="I8" s="2"/>
      <c r="J8" s="2">
        <f>SUM(C31+C59+C76+C89+C110+C163+C175+C185+C194+C211+C119+C128+C137)</f>
        <v>109839437</v>
      </c>
      <c r="K8" s="2">
        <f>SUM(D31+D59+D76+D89+D110+D163+D175+D185+D194+D211+D119+D128+D137)</f>
        <v>108494213</v>
      </c>
    </row>
    <row r="9" spans="1:11" ht="11.25" customHeight="1">
      <c r="A9" s="83" t="s">
        <v>78</v>
      </c>
      <c r="B9" s="84" t="s">
        <v>102</v>
      </c>
      <c r="C9" s="68">
        <v>398024</v>
      </c>
      <c r="D9" s="68">
        <v>314181</v>
      </c>
      <c r="E9" s="68">
        <v>479395</v>
      </c>
      <c r="F9" s="69">
        <v>385650</v>
      </c>
      <c r="G9" s="2"/>
      <c r="H9" s="2"/>
      <c r="I9" s="2"/>
      <c r="J9" s="2">
        <f>SUM(C16-J8)</f>
        <v>0</v>
      </c>
      <c r="K9" s="2">
        <f>SUM(D16-K8)</f>
        <v>0</v>
      </c>
    </row>
    <row r="10" spans="1:11" s="105" customFormat="1" ht="11.25" customHeight="1" hidden="1">
      <c r="A10" s="98" t="s">
        <v>85</v>
      </c>
      <c r="B10" s="99" t="s">
        <v>103</v>
      </c>
      <c r="C10" s="100"/>
      <c r="D10" s="101"/>
      <c r="E10" s="101"/>
      <c r="F10" s="102"/>
      <c r="G10" s="103"/>
      <c r="H10" s="103"/>
      <c r="I10" s="103"/>
      <c r="J10" s="104"/>
      <c r="K10" s="104"/>
    </row>
    <row r="11" spans="1:9" ht="11.25" customHeight="1">
      <c r="A11" s="83" t="s">
        <v>79</v>
      </c>
      <c r="B11" s="84" t="s">
        <v>104</v>
      </c>
      <c r="C11" s="68">
        <v>10670</v>
      </c>
      <c r="D11" s="68">
        <v>8746</v>
      </c>
      <c r="E11" s="68">
        <v>15273</v>
      </c>
      <c r="F11" s="70">
        <v>4191</v>
      </c>
      <c r="G11" s="2"/>
      <c r="H11" s="2"/>
      <c r="I11" s="2"/>
    </row>
    <row r="12" spans="1:9" ht="11.25" customHeight="1">
      <c r="A12" s="83" t="s">
        <v>80</v>
      </c>
      <c r="B12" s="84" t="s">
        <v>105</v>
      </c>
      <c r="C12" s="68">
        <v>1921470</v>
      </c>
      <c r="D12" s="68">
        <v>1421351</v>
      </c>
      <c r="E12" s="68">
        <v>2414000</v>
      </c>
      <c r="F12" s="69">
        <v>2103086</v>
      </c>
      <c r="G12" s="2"/>
      <c r="H12" s="2"/>
      <c r="I12" s="2"/>
    </row>
    <row r="13" spans="1:9" ht="11.25" customHeight="1">
      <c r="A13" s="83" t="s">
        <v>158</v>
      </c>
      <c r="B13" s="84" t="s">
        <v>160</v>
      </c>
      <c r="C13" s="68">
        <v>8322000</v>
      </c>
      <c r="D13" s="68">
        <v>8279859</v>
      </c>
      <c r="E13" s="68">
        <v>3100000</v>
      </c>
      <c r="F13" s="69">
        <v>2877048</v>
      </c>
      <c r="G13" s="2"/>
      <c r="H13" s="2"/>
      <c r="I13" s="2"/>
    </row>
    <row r="14" spans="1:9" ht="11.25" customHeight="1">
      <c r="A14" s="83">
        <v>13</v>
      </c>
      <c r="B14" s="84" t="s">
        <v>162</v>
      </c>
      <c r="C14" s="68">
        <v>617792</v>
      </c>
      <c r="D14" s="68">
        <v>347067</v>
      </c>
      <c r="E14" s="68">
        <v>1298085</v>
      </c>
      <c r="F14" s="69">
        <v>775619</v>
      </c>
      <c r="G14" s="2"/>
      <c r="H14" s="2"/>
      <c r="I14" s="2"/>
    </row>
    <row r="15" spans="1:9" ht="11.25" customHeight="1">
      <c r="A15" s="83">
        <v>15</v>
      </c>
      <c r="B15" s="84" t="s">
        <v>171</v>
      </c>
      <c r="C15" s="68">
        <v>1048533</v>
      </c>
      <c r="D15" s="68">
        <v>763360</v>
      </c>
      <c r="E15" s="68">
        <v>286924</v>
      </c>
      <c r="F15" s="69">
        <v>992</v>
      </c>
      <c r="G15" s="2"/>
      <c r="H15" s="2"/>
      <c r="I15" s="2"/>
    </row>
    <row r="16" spans="1:9" ht="11.25" customHeight="1" thickBot="1">
      <c r="A16" s="207" t="s">
        <v>106</v>
      </c>
      <c r="B16" s="208"/>
      <c r="C16" s="71">
        <v>109839437</v>
      </c>
      <c r="D16" s="71">
        <v>108494213</v>
      </c>
      <c r="E16" s="71">
        <v>156677446</v>
      </c>
      <c r="F16" s="72">
        <v>155095521</v>
      </c>
      <c r="G16" s="2"/>
      <c r="H16" s="2"/>
      <c r="I16" s="2"/>
    </row>
    <row r="17" spans="1:9" ht="15.75">
      <c r="A17" s="73"/>
      <c r="B17" s="73"/>
      <c r="C17" s="73"/>
      <c r="D17" s="73"/>
      <c r="E17" s="73"/>
      <c r="F17" s="73"/>
      <c r="G17" s="2"/>
      <c r="H17" s="2"/>
      <c r="I17" s="2"/>
    </row>
    <row r="18" spans="1:9" ht="16.5" thickBot="1">
      <c r="A18" s="63"/>
      <c r="B18" s="63"/>
      <c r="C18" s="73"/>
      <c r="D18" s="73"/>
      <c r="E18" s="63"/>
      <c r="F18" s="64" t="s">
        <v>96</v>
      </c>
      <c r="G18" s="2"/>
      <c r="H18" s="2"/>
      <c r="I18" s="2"/>
    </row>
    <row r="19" spans="1:9" ht="15.75">
      <c r="A19" s="204" t="s">
        <v>107</v>
      </c>
      <c r="B19" s="205"/>
      <c r="C19" s="205"/>
      <c r="D19" s="205"/>
      <c r="E19" s="205"/>
      <c r="F19" s="206"/>
      <c r="G19" s="2"/>
      <c r="H19" s="2"/>
      <c r="I19" s="2"/>
    </row>
    <row r="20" spans="1:10" ht="15.75">
      <c r="A20" s="194" t="s">
        <v>108</v>
      </c>
      <c r="B20" s="195" t="s">
        <v>99</v>
      </c>
      <c r="C20" s="196">
        <v>2020</v>
      </c>
      <c r="D20" s="196"/>
      <c r="E20" s="196">
        <v>2021</v>
      </c>
      <c r="F20" s="197"/>
      <c r="G20" s="2"/>
      <c r="H20" s="2"/>
      <c r="I20" s="2"/>
      <c r="J20" s="1" t="s">
        <v>163</v>
      </c>
    </row>
    <row r="21" spans="1:11" ht="15.75" customHeight="1">
      <c r="A21" s="194"/>
      <c r="B21" s="195"/>
      <c r="C21" s="198" t="s">
        <v>152</v>
      </c>
      <c r="D21" s="198" t="s">
        <v>109</v>
      </c>
      <c r="E21" s="198" t="s">
        <v>152</v>
      </c>
      <c r="F21" s="200" t="s">
        <v>109</v>
      </c>
      <c r="G21" s="2"/>
      <c r="H21" s="2"/>
      <c r="I21" s="2"/>
      <c r="J21" s="2">
        <f>SUM(E31+E59+E76+E89+E110+E163+E175+E185+E194+E211+E119+E128+E137+E146+E155)</f>
        <v>156677446</v>
      </c>
      <c r="K21" s="2">
        <f>SUM(F31+F59+F76+F89+F110+F163+F175+F185+F194+F211+F119+F128+F137+F146+F155)</f>
        <v>155095521</v>
      </c>
    </row>
    <row r="22" spans="1:11" ht="47.25" customHeight="1">
      <c r="A22" s="194"/>
      <c r="B22" s="195"/>
      <c r="C22" s="199"/>
      <c r="D22" s="199"/>
      <c r="E22" s="199"/>
      <c r="F22" s="201"/>
      <c r="G22" s="2"/>
      <c r="H22" s="2"/>
      <c r="I22" s="2"/>
      <c r="J22" s="2">
        <f>SUM(E16-J21)</f>
        <v>0</v>
      </c>
      <c r="K22" s="92">
        <f>SUM(F16-K21)</f>
        <v>0</v>
      </c>
    </row>
    <row r="23" spans="1:9" ht="12.75" customHeight="1">
      <c r="A23" s="82">
        <v>791</v>
      </c>
      <c r="B23" s="84" t="s">
        <v>156</v>
      </c>
      <c r="C23" s="68">
        <v>44079924</v>
      </c>
      <c r="D23" s="68">
        <v>44030010</v>
      </c>
      <c r="E23" s="68">
        <v>81107533</v>
      </c>
      <c r="F23" s="69">
        <v>81073046</v>
      </c>
      <c r="G23" s="2"/>
      <c r="H23" s="2"/>
      <c r="I23" s="2"/>
    </row>
    <row r="24" spans="1:11" s="105" customFormat="1" ht="12.75" customHeight="1" hidden="1">
      <c r="A24" s="97">
        <v>732</v>
      </c>
      <c r="B24" s="99" t="s">
        <v>110</v>
      </c>
      <c r="C24" s="100"/>
      <c r="D24" s="100"/>
      <c r="E24" s="101"/>
      <c r="F24" s="102"/>
      <c r="G24" s="2"/>
      <c r="H24" s="2"/>
      <c r="I24" s="103"/>
      <c r="J24" s="104"/>
      <c r="K24" s="104"/>
    </row>
    <row r="25" spans="1:9" ht="12.75" customHeight="1">
      <c r="A25" s="82">
        <v>742</v>
      </c>
      <c r="B25" s="86" t="s">
        <v>111</v>
      </c>
      <c r="C25" s="68">
        <v>308024</v>
      </c>
      <c r="D25" s="68">
        <v>337943</v>
      </c>
      <c r="E25" s="68">
        <v>369795</v>
      </c>
      <c r="F25" s="69">
        <v>456546</v>
      </c>
      <c r="G25" s="2"/>
      <c r="H25" s="2"/>
      <c r="I25" s="2"/>
    </row>
    <row r="26" spans="1:11" ht="12.75" customHeight="1">
      <c r="A26" s="82">
        <v>744</v>
      </c>
      <c r="B26" s="84" t="s">
        <v>104</v>
      </c>
      <c r="C26" s="68">
        <v>10670</v>
      </c>
      <c r="D26" s="68">
        <v>10497</v>
      </c>
      <c r="E26" s="68">
        <v>15273</v>
      </c>
      <c r="F26" s="69">
        <v>5400</v>
      </c>
      <c r="G26" s="2"/>
      <c r="H26" s="2"/>
      <c r="I26" s="2"/>
      <c r="K26" s="2"/>
    </row>
    <row r="27" spans="1:10" ht="12.75" customHeight="1">
      <c r="A27" s="82">
        <v>811</v>
      </c>
      <c r="B27" s="84" t="s">
        <v>112</v>
      </c>
      <c r="C27" s="68">
        <v>680000</v>
      </c>
      <c r="D27" s="68">
        <v>1078032</v>
      </c>
      <c r="E27" s="68">
        <v>910000</v>
      </c>
      <c r="F27" s="69">
        <v>1260732</v>
      </c>
      <c r="G27" s="2"/>
      <c r="H27" s="2"/>
      <c r="I27" s="2"/>
      <c r="J27" s="1" t="s">
        <v>94</v>
      </c>
    </row>
    <row r="28" spans="1:9" ht="12.75" customHeight="1">
      <c r="A28" s="82">
        <v>911</v>
      </c>
      <c r="B28" s="84" t="s">
        <v>160</v>
      </c>
      <c r="C28" s="68">
        <v>8322000</v>
      </c>
      <c r="D28" s="68">
        <v>8336840</v>
      </c>
      <c r="E28" s="68">
        <v>3100000</v>
      </c>
      <c r="F28" s="69">
        <v>2877326</v>
      </c>
      <c r="G28" s="2"/>
      <c r="H28" s="2"/>
      <c r="I28" s="2"/>
    </row>
    <row r="29" spans="1:9" ht="12.75" customHeight="1">
      <c r="A29" s="82"/>
      <c r="B29" s="84" t="s">
        <v>113</v>
      </c>
      <c r="C29" s="68">
        <v>53400618</v>
      </c>
      <c r="D29" s="68">
        <v>53793322</v>
      </c>
      <c r="E29" s="68">
        <v>85502601</v>
      </c>
      <c r="F29" s="69">
        <v>85673050</v>
      </c>
      <c r="G29" s="2"/>
      <c r="H29" s="2"/>
      <c r="I29" s="2"/>
    </row>
    <row r="30" spans="1:9" ht="39.75" customHeight="1">
      <c r="A30" s="85" t="s">
        <v>108</v>
      </c>
      <c r="B30" s="67" t="s">
        <v>99</v>
      </c>
      <c r="C30" s="67" t="s">
        <v>114</v>
      </c>
      <c r="D30" s="67" t="s">
        <v>115</v>
      </c>
      <c r="E30" s="67" t="s">
        <v>114</v>
      </c>
      <c r="F30" s="74" t="s">
        <v>115</v>
      </c>
      <c r="G30" s="2"/>
      <c r="H30" s="2"/>
      <c r="I30" s="2"/>
    </row>
    <row r="31" spans="1:9" ht="12.75" customHeight="1">
      <c r="A31" s="82"/>
      <c r="B31" s="84" t="s">
        <v>116</v>
      </c>
      <c r="C31" s="68">
        <v>54765729</v>
      </c>
      <c r="D31" s="68">
        <v>53741675</v>
      </c>
      <c r="E31" s="5">
        <v>86855264</v>
      </c>
      <c r="F31" s="69">
        <v>85607548</v>
      </c>
      <c r="G31" s="2"/>
      <c r="H31" s="2"/>
      <c r="I31" s="2"/>
    </row>
    <row r="32" spans="1:9" ht="12.75" customHeight="1">
      <c r="A32" s="82">
        <v>411</v>
      </c>
      <c r="B32" s="87" t="s">
        <v>117</v>
      </c>
      <c r="C32" s="75">
        <v>119283</v>
      </c>
      <c r="D32" s="75">
        <v>116662</v>
      </c>
      <c r="E32" s="31">
        <v>57549</v>
      </c>
      <c r="F32" s="76">
        <v>56116</v>
      </c>
      <c r="G32" s="2"/>
      <c r="H32" s="2"/>
      <c r="I32" s="2"/>
    </row>
    <row r="33" spans="1:9" ht="12.75" customHeight="1">
      <c r="A33" s="82">
        <v>412</v>
      </c>
      <c r="B33" s="87" t="s">
        <v>118</v>
      </c>
      <c r="C33" s="75">
        <v>21066</v>
      </c>
      <c r="D33" s="75">
        <v>19157</v>
      </c>
      <c r="E33" s="31">
        <v>15536</v>
      </c>
      <c r="F33" s="76">
        <v>10293</v>
      </c>
      <c r="G33" s="2"/>
      <c r="H33" s="2"/>
      <c r="I33" s="2"/>
    </row>
    <row r="34" spans="1:9" ht="12.75" customHeight="1">
      <c r="A34" s="82">
        <v>413</v>
      </c>
      <c r="B34" s="87" t="s">
        <v>119</v>
      </c>
      <c r="C34" s="75">
        <v>148680</v>
      </c>
      <c r="D34" s="75">
        <v>143841</v>
      </c>
      <c r="E34" s="31">
        <v>63680</v>
      </c>
      <c r="F34" s="76">
        <v>61663</v>
      </c>
      <c r="G34" s="2"/>
      <c r="H34" s="2"/>
      <c r="I34" s="2"/>
    </row>
    <row r="35" spans="1:9" ht="12.75" customHeight="1">
      <c r="A35" s="82">
        <v>415</v>
      </c>
      <c r="B35" s="87" t="s">
        <v>121</v>
      </c>
      <c r="C35" s="75">
        <v>32245</v>
      </c>
      <c r="D35" s="75">
        <v>28917</v>
      </c>
      <c r="E35" s="31">
        <v>35339</v>
      </c>
      <c r="F35" s="76">
        <v>34822</v>
      </c>
      <c r="G35" s="2"/>
      <c r="H35" s="2"/>
      <c r="I35" s="2"/>
    </row>
    <row r="36" spans="1:9" ht="12.75" customHeight="1">
      <c r="A36" s="82">
        <v>416</v>
      </c>
      <c r="B36" s="87" t="s">
        <v>122</v>
      </c>
      <c r="C36" s="75">
        <v>303000</v>
      </c>
      <c r="D36" s="75">
        <v>286666</v>
      </c>
      <c r="E36" s="31">
        <v>320000</v>
      </c>
      <c r="F36" s="76">
        <v>315379</v>
      </c>
      <c r="G36" s="2"/>
      <c r="H36" s="2"/>
      <c r="I36" s="2"/>
    </row>
    <row r="37" spans="1:9" ht="12.75" customHeight="1">
      <c r="A37" s="82">
        <v>421</v>
      </c>
      <c r="B37" s="87" t="s">
        <v>123</v>
      </c>
      <c r="C37" s="75">
        <v>4214407</v>
      </c>
      <c r="D37" s="75">
        <v>4213742</v>
      </c>
      <c r="E37" s="31">
        <v>3818317</v>
      </c>
      <c r="F37" s="76">
        <v>3811576</v>
      </c>
      <c r="G37" s="2"/>
      <c r="H37" s="2"/>
      <c r="I37" s="2"/>
    </row>
    <row r="38" spans="1:9" ht="12.75" customHeight="1">
      <c r="A38" s="82">
        <v>422</v>
      </c>
      <c r="B38" s="87" t="s">
        <v>124</v>
      </c>
      <c r="C38" s="75">
        <v>1030601</v>
      </c>
      <c r="D38" s="75">
        <v>1022531</v>
      </c>
      <c r="E38" s="31">
        <v>1487954</v>
      </c>
      <c r="F38" s="76">
        <v>1482051</v>
      </c>
      <c r="G38" s="2"/>
      <c r="H38" s="2"/>
      <c r="I38" s="2"/>
    </row>
    <row r="39" spans="1:9" ht="12.75" customHeight="1">
      <c r="A39" s="82">
        <v>423</v>
      </c>
      <c r="B39" s="87" t="s">
        <v>125</v>
      </c>
      <c r="C39" s="75">
        <v>868740</v>
      </c>
      <c r="D39" s="75">
        <v>856897</v>
      </c>
      <c r="E39" s="31">
        <v>978738</v>
      </c>
      <c r="F39" s="76">
        <v>969463</v>
      </c>
      <c r="G39" s="2"/>
      <c r="H39" s="2"/>
      <c r="I39" s="2"/>
    </row>
    <row r="40" spans="1:9" ht="12.75" customHeight="1">
      <c r="A40" s="82">
        <v>424</v>
      </c>
      <c r="B40" s="87" t="s">
        <v>126</v>
      </c>
      <c r="C40" s="75">
        <v>2019871</v>
      </c>
      <c r="D40" s="75">
        <v>2017351</v>
      </c>
      <c r="E40" s="31">
        <v>879711</v>
      </c>
      <c r="F40" s="76">
        <v>862587</v>
      </c>
      <c r="G40" s="2"/>
      <c r="H40" s="2"/>
      <c r="I40" s="2"/>
    </row>
    <row r="41" spans="1:9" ht="12.75" customHeight="1">
      <c r="A41" s="82">
        <v>425</v>
      </c>
      <c r="B41" s="87" t="s">
        <v>127</v>
      </c>
      <c r="C41" s="75">
        <v>2941911</v>
      </c>
      <c r="D41" s="75">
        <v>2926707</v>
      </c>
      <c r="E41" s="31">
        <v>2965277</v>
      </c>
      <c r="F41" s="76">
        <v>2958532</v>
      </c>
      <c r="G41" s="2"/>
      <c r="H41" s="2"/>
      <c r="I41" s="2"/>
    </row>
    <row r="42" spans="1:9" ht="12.75" customHeight="1">
      <c r="A42" s="82">
        <v>426</v>
      </c>
      <c r="B42" s="87" t="s">
        <v>128</v>
      </c>
      <c r="C42" s="75">
        <v>6350843</v>
      </c>
      <c r="D42" s="75">
        <v>6345133</v>
      </c>
      <c r="E42" s="31">
        <v>4768412</v>
      </c>
      <c r="F42" s="76">
        <v>4764611</v>
      </c>
      <c r="G42" s="2"/>
      <c r="H42" s="2"/>
      <c r="I42" s="2"/>
    </row>
    <row r="43" spans="1:9" ht="12.75" customHeight="1">
      <c r="A43" s="82">
        <v>462</v>
      </c>
      <c r="B43" s="87" t="s">
        <v>129</v>
      </c>
      <c r="C43" s="75">
        <v>5133</v>
      </c>
      <c r="D43" s="75">
        <v>5133</v>
      </c>
      <c r="E43" s="31">
        <v>5200</v>
      </c>
      <c r="F43" s="76">
        <v>5131</v>
      </c>
      <c r="G43" s="2"/>
      <c r="H43" s="2"/>
      <c r="I43" s="2"/>
    </row>
    <row r="44" spans="1:9" ht="12.75" customHeight="1">
      <c r="A44" s="82">
        <v>472</v>
      </c>
      <c r="B44" s="87" t="s">
        <v>130</v>
      </c>
      <c r="C44" s="75">
        <v>284015</v>
      </c>
      <c r="D44" s="75">
        <v>275298</v>
      </c>
      <c r="E44" s="31">
        <v>315040</v>
      </c>
      <c r="F44" s="76">
        <v>312601</v>
      </c>
      <c r="G44" s="2"/>
      <c r="H44" s="2"/>
      <c r="I44" s="2"/>
    </row>
    <row r="45" spans="1:9" ht="12.75" customHeight="1">
      <c r="A45" s="82">
        <v>481</v>
      </c>
      <c r="B45" s="87" t="s">
        <v>131</v>
      </c>
      <c r="C45" s="75">
        <v>19662</v>
      </c>
      <c r="D45" s="75">
        <v>19657</v>
      </c>
      <c r="E45" s="31">
        <v>26216</v>
      </c>
      <c r="F45" s="76">
        <v>26200</v>
      </c>
      <c r="G45" s="2"/>
      <c r="H45" s="2"/>
      <c r="I45" s="2"/>
    </row>
    <row r="46" spans="1:9" ht="12.75" customHeight="1">
      <c r="A46" s="82">
        <v>482</v>
      </c>
      <c r="B46" s="87" t="s">
        <v>132</v>
      </c>
      <c r="C46" s="75">
        <v>14007</v>
      </c>
      <c r="D46" s="75">
        <v>12711</v>
      </c>
      <c r="E46" s="31">
        <v>15860</v>
      </c>
      <c r="F46" s="76">
        <v>13472</v>
      </c>
      <c r="G46" s="2"/>
      <c r="H46" s="2"/>
      <c r="I46" s="2"/>
    </row>
    <row r="47" spans="1:9" ht="25.5">
      <c r="A47" s="82">
        <v>485</v>
      </c>
      <c r="B47" s="87" t="s">
        <v>133</v>
      </c>
      <c r="C47" s="75">
        <v>2024391</v>
      </c>
      <c r="D47" s="75">
        <v>2024143</v>
      </c>
      <c r="E47" s="31">
        <v>4243024</v>
      </c>
      <c r="F47" s="76">
        <v>4242673</v>
      </c>
      <c r="G47" s="2"/>
      <c r="H47" s="2"/>
      <c r="I47" s="2"/>
    </row>
    <row r="48" spans="1:9" ht="12.75" customHeight="1">
      <c r="A48" s="82">
        <v>511</v>
      </c>
      <c r="B48" s="87" t="s">
        <v>134</v>
      </c>
      <c r="C48" s="75">
        <v>5293121</v>
      </c>
      <c r="D48" s="75">
        <v>4701946</v>
      </c>
      <c r="E48" s="31">
        <v>6023291</v>
      </c>
      <c r="F48" s="76">
        <v>5140593</v>
      </c>
      <c r="G48" s="2"/>
      <c r="H48" s="2"/>
      <c r="I48" s="2"/>
    </row>
    <row r="49" spans="1:9" ht="12.75" customHeight="1">
      <c r="A49" s="82">
        <v>512</v>
      </c>
      <c r="B49" s="87" t="s">
        <v>135</v>
      </c>
      <c r="C49" s="75">
        <v>29019017</v>
      </c>
      <c r="D49" s="75">
        <v>28676237</v>
      </c>
      <c r="E49" s="31">
        <v>60772669</v>
      </c>
      <c r="F49" s="76">
        <v>60476901</v>
      </c>
      <c r="G49" s="2"/>
      <c r="H49" s="2"/>
      <c r="I49" s="2"/>
    </row>
    <row r="50" spans="1:9" ht="12.75" customHeight="1">
      <c r="A50" s="82">
        <v>515</v>
      </c>
      <c r="B50" s="87" t="s">
        <v>136</v>
      </c>
      <c r="C50" s="75">
        <v>45736</v>
      </c>
      <c r="D50" s="75">
        <v>44383</v>
      </c>
      <c r="E50" s="31">
        <v>63451</v>
      </c>
      <c r="F50" s="76">
        <v>62884</v>
      </c>
      <c r="G50" s="2"/>
      <c r="H50" s="2"/>
      <c r="I50" s="2"/>
    </row>
    <row r="51" spans="1:9" ht="12.75" customHeight="1" thickBot="1">
      <c r="A51" s="88">
        <v>541</v>
      </c>
      <c r="B51" s="89" t="s">
        <v>137</v>
      </c>
      <c r="C51" s="79">
        <v>10000</v>
      </c>
      <c r="D51" s="77">
        <v>4563</v>
      </c>
      <c r="E51" s="37"/>
      <c r="F51" s="80"/>
      <c r="G51" s="2"/>
      <c r="H51" s="2"/>
      <c r="I51" s="2"/>
    </row>
    <row r="52" spans="1:9" ht="12.75" customHeight="1">
      <c r="A52" s="204" t="s">
        <v>138</v>
      </c>
      <c r="B52" s="205"/>
      <c r="C52" s="205"/>
      <c r="D52" s="205"/>
      <c r="E52" s="205"/>
      <c r="F52" s="206"/>
      <c r="G52" s="2"/>
      <c r="H52" s="2"/>
      <c r="I52" s="2"/>
    </row>
    <row r="53" spans="1:9" ht="15.75">
      <c r="A53" s="194" t="s">
        <v>108</v>
      </c>
      <c r="B53" s="195" t="s">
        <v>99</v>
      </c>
      <c r="C53" s="196">
        <v>2020</v>
      </c>
      <c r="D53" s="196"/>
      <c r="E53" s="196">
        <v>2021</v>
      </c>
      <c r="F53" s="197"/>
      <c r="G53" s="2"/>
      <c r="H53" s="2"/>
      <c r="I53" s="2"/>
    </row>
    <row r="54" spans="1:9" ht="15.75" customHeight="1">
      <c r="A54" s="194"/>
      <c r="B54" s="195"/>
      <c r="C54" s="198" t="s">
        <v>152</v>
      </c>
      <c r="D54" s="198" t="s">
        <v>109</v>
      </c>
      <c r="E54" s="198" t="s">
        <v>152</v>
      </c>
      <c r="F54" s="200" t="s">
        <v>109</v>
      </c>
      <c r="G54" s="2"/>
      <c r="H54" s="2"/>
      <c r="I54" s="2"/>
    </row>
    <row r="55" spans="1:9" ht="39" customHeight="1">
      <c r="A55" s="194"/>
      <c r="B55" s="195"/>
      <c r="C55" s="199"/>
      <c r="D55" s="199"/>
      <c r="E55" s="199"/>
      <c r="F55" s="201"/>
      <c r="G55" s="2"/>
      <c r="H55" s="2"/>
      <c r="I55" s="2"/>
    </row>
    <row r="56" spans="1:9" ht="12.75" customHeight="1">
      <c r="A56" s="82">
        <v>791</v>
      </c>
      <c r="B56" s="84" t="s">
        <v>156</v>
      </c>
      <c r="C56" s="68">
        <v>1239292</v>
      </c>
      <c r="D56" s="68">
        <v>1199863</v>
      </c>
      <c r="E56" s="5">
        <v>1256075</v>
      </c>
      <c r="F56" s="8">
        <v>1205318</v>
      </c>
      <c r="G56" s="2"/>
      <c r="H56" s="2"/>
      <c r="I56" s="2"/>
    </row>
    <row r="57" spans="1:9" ht="12.75" customHeight="1">
      <c r="A57" s="82"/>
      <c r="B57" s="84" t="s">
        <v>113</v>
      </c>
      <c r="C57" s="68">
        <v>1239292</v>
      </c>
      <c r="D57" s="68">
        <v>1199863</v>
      </c>
      <c r="E57" s="5">
        <v>1256075</v>
      </c>
      <c r="F57" s="8">
        <v>1205318</v>
      </c>
      <c r="G57" s="2"/>
      <c r="H57" s="2"/>
      <c r="I57" s="2"/>
    </row>
    <row r="58" spans="1:9" ht="40.5" customHeight="1">
      <c r="A58" s="85" t="s">
        <v>108</v>
      </c>
      <c r="B58" s="67" t="s">
        <v>99</v>
      </c>
      <c r="C58" s="67" t="s">
        <v>114</v>
      </c>
      <c r="D58" s="67" t="s">
        <v>115</v>
      </c>
      <c r="E58" s="67" t="s">
        <v>114</v>
      </c>
      <c r="F58" s="74" t="s">
        <v>115</v>
      </c>
      <c r="G58" s="2"/>
      <c r="H58" s="2"/>
      <c r="I58" s="2"/>
    </row>
    <row r="59" spans="1:9" ht="12.75" customHeight="1">
      <c r="A59" s="82"/>
      <c r="B59" s="84" t="s">
        <v>116</v>
      </c>
      <c r="C59" s="68">
        <v>1239292</v>
      </c>
      <c r="D59" s="68">
        <v>1199863</v>
      </c>
      <c r="E59" s="39">
        <v>1256075</v>
      </c>
      <c r="F59" s="8">
        <v>1205318</v>
      </c>
      <c r="G59" s="2"/>
      <c r="H59" s="2"/>
      <c r="I59" s="2"/>
    </row>
    <row r="60" spans="1:9" ht="12.75" customHeight="1">
      <c r="A60" s="82">
        <v>413</v>
      </c>
      <c r="B60" s="87" t="s">
        <v>119</v>
      </c>
      <c r="C60" s="75">
        <v>7466</v>
      </c>
      <c r="D60" s="75">
        <v>7309</v>
      </c>
      <c r="E60" s="40">
        <v>20466</v>
      </c>
      <c r="F60" s="32">
        <v>19047</v>
      </c>
      <c r="G60" s="2"/>
      <c r="H60" s="2"/>
      <c r="I60" s="2"/>
    </row>
    <row r="61" spans="1:9" ht="12.75" customHeight="1">
      <c r="A61" s="82">
        <v>421</v>
      </c>
      <c r="B61" s="87" t="s">
        <v>123</v>
      </c>
      <c r="C61" s="75">
        <v>8028</v>
      </c>
      <c r="D61" s="75">
        <v>7460</v>
      </c>
      <c r="E61" s="40">
        <v>10160</v>
      </c>
      <c r="F61" s="32">
        <v>7162</v>
      </c>
      <c r="G61" s="2"/>
      <c r="H61" s="2"/>
      <c r="I61" s="2"/>
    </row>
    <row r="62" spans="1:9" ht="12.75" customHeight="1">
      <c r="A62" s="82">
        <v>422</v>
      </c>
      <c r="B62" s="87" t="s">
        <v>124</v>
      </c>
      <c r="C62" s="75">
        <v>47321</v>
      </c>
      <c r="D62" s="75">
        <v>47284</v>
      </c>
      <c r="E62" s="40">
        <v>68633</v>
      </c>
      <c r="F62" s="32">
        <v>68591</v>
      </c>
      <c r="G62" s="2"/>
      <c r="H62" s="2"/>
      <c r="I62" s="2"/>
    </row>
    <row r="63" spans="1:9" ht="12.75" customHeight="1">
      <c r="A63" s="82">
        <v>423</v>
      </c>
      <c r="B63" s="87" t="s">
        <v>125</v>
      </c>
      <c r="C63" s="75">
        <v>1608</v>
      </c>
      <c r="D63" s="75">
        <v>1033</v>
      </c>
      <c r="E63" s="40">
        <v>3494</v>
      </c>
      <c r="F63" s="32">
        <v>1579</v>
      </c>
      <c r="G63" s="2"/>
      <c r="H63" s="2"/>
      <c r="I63" s="2"/>
    </row>
    <row r="64" spans="1:9" ht="12.75" customHeight="1">
      <c r="A64" s="82">
        <v>424</v>
      </c>
      <c r="B64" s="87" t="s">
        <v>126</v>
      </c>
      <c r="C64" s="75">
        <v>875536</v>
      </c>
      <c r="D64" s="75">
        <v>863563</v>
      </c>
      <c r="E64" s="40">
        <v>856668</v>
      </c>
      <c r="F64" s="32">
        <v>856654</v>
      </c>
      <c r="G64" s="2"/>
      <c r="H64" s="2"/>
      <c r="I64" s="2"/>
    </row>
    <row r="65" spans="1:9" ht="12.75" customHeight="1">
      <c r="A65" s="82">
        <v>425</v>
      </c>
      <c r="B65" s="87" t="s">
        <v>127</v>
      </c>
      <c r="C65" s="75">
        <v>56783</v>
      </c>
      <c r="D65" s="75">
        <v>54855</v>
      </c>
      <c r="E65" s="40">
        <v>85204</v>
      </c>
      <c r="F65" s="32">
        <v>65821</v>
      </c>
      <c r="G65" s="2"/>
      <c r="H65" s="2"/>
      <c r="I65" s="2"/>
    </row>
    <row r="66" spans="1:9" ht="12.75" customHeight="1">
      <c r="A66" s="82">
        <v>426</v>
      </c>
      <c r="B66" s="87" t="s">
        <v>128</v>
      </c>
      <c r="C66" s="75">
        <v>215265</v>
      </c>
      <c r="D66" s="75">
        <v>196612</v>
      </c>
      <c r="E66" s="40">
        <v>137484</v>
      </c>
      <c r="F66" s="32">
        <v>117736</v>
      </c>
      <c r="G66" s="2"/>
      <c r="H66" s="2"/>
      <c r="I66" s="2"/>
    </row>
    <row r="67" spans="1:9" ht="12.75" customHeight="1">
      <c r="A67" s="82">
        <v>511</v>
      </c>
      <c r="B67" s="87" t="s">
        <v>134</v>
      </c>
      <c r="C67" s="107">
        <v>0</v>
      </c>
      <c r="D67" s="107">
        <v>0</v>
      </c>
      <c r="E67" s="40">
        <v>3975</v>
      </c>
      <c r="F67" s="32">
        <v>3975</v>
      </c>
      <c r="G67" s="2"/>
      <c r="H67" s="2"/>
      <c r="I67" s="2"/>
    </row>
    <row r="68" spans="1:9" ht="12.75" customHeight="1" thickBot="1">
      <c r="A68" s="88">
        <v>512</v>
      </c>
      <c r="B68" s="89" t="s">
        <v>135</v>
      </c>
      <c r="C68" s="78">
        <v>27285</v>
      </c>
      <c r="D68" s="78">
        <v>21747</v>
      </c>
      <c r="E68" s="44">
        <v>69991</v>
      </c>
      <c r="F68" s="45">
        <v>64753</v>
      </c>
      <c r="G68" s="2"/>
      <c r="H68" s="2"/>
      <c r="I68" s="2"/>
    </row>
    <row r="69" spans="1:9" ht="12.75" customHeight="1">
      <c r="A69" s="204" t="s">
        <v>139</v>
      </c>
      <c r="B69" s="205"/>
      <c r="C69" s="205"/>
      <c r="D69" s="205"/>
      <c r="E69" s="205"/>
      <c r="F69" s="206"/>
      <c r="G69" s="2"/>
      <c r="H69" s="2"/>
      <c r="I69" s="2"/>
    </row>
    <row r="70" spans="1:9" ht="15.75">
      <c r="A70" s="194" t="s">
        <v>108</v>
      </c>
      <c r="B70" s="195" t="s">
        <v>99</v>
      </c>
      <c r="C70" s="196">
        <v>2020</v>
      </c>
      <c r="D70" s="196"/>
      <c r="E70" s="196">
        <v>2021</v>
      </c>
      <c r="F70" s="197"/>
      <c r="G70" s="2"/>
      <c r="H70" s="2"/>
      <c r="I70" s="2"/>
    </row>
    <row r="71" spans="1:9" ht="15.75" customHeight="1">
      <c r="A71" s="194"/>
      <c r="B71" s="195"/>
      <c r="C71" s="198" t="s">
        <v>152</v>
      </c>
      <c r="D71" s="198" t="s">
        <v>109</v>
      </c>
      <c r="E71" s="198" t="s">
        <v>152</v>
      </c>
      <c r="F71" s="200" t="s">
        <v>109</v>
      </c>
      <c r="G71" s="2"/>
      <c r="H71" s="2"/>
      <c r="I71" s="2"/>
    </row>
    <row r="72" spans="1:9" ht="39" customHeight="1">
      <c r="A72" s="194"/>
      <c r="B72" s="195"/>
      <c r="C72" s="199"/>
      <c r="D72" s="199"/>
      <c r="E72" s="199"/>
      <c r="F72" s="201"/>
      <c r="G72" s="2"/>
      <c r="H72" s="2"/>
      <c r="I72" s="2"/>
    </row>
    <row r="73" spans="1:9" ht="12.75" customHeight="1">
      <c r="A73" s="82">
        <v>791</v>
      </c>
      <c r="B73" s="84" t="s">
        <v>156</v>
      </c>
      <c r="C73" s="5">
        <v>43750418</v>
      </c>
      <c r="D73" s="5">
        <v>43687781</v>
      </c>
      <c r="E73" s="39">
        <v>47713433</v>
      </c>
      <c r="F73" s="8">
        <v>47687374</v>
      </c>
      <c r="G73" s="2"/>
      <c r="H73" s="2"/>
      <c r="I73" s="2"/>
    </row>
    <row r="74" spans="1:9" ht="12.75" customHeight="1">
      <c r="A74" s="82"/>
      <c r="B74" s="84" t="s">
        <v>113</v>
      </c>
      <c r="C74" s="5">
        <v>43750418</v>
      </c>
      <c r="D74" s="5">
        <v>43687781</v>
      </c>
      <c r="E74" s="39">
        <v>47713433</v>
      </c>
      <c r="F74" s="8">
        <v>47687374</v>
      </c>
      <c r="G74" s="2"/>
      <c r="H74" s="2"/>
      <c r="I74" s="2"/>
    </row>
    <row r="75" spans="1:9" ht="38.25">
      <c r="A75" s="85" t="s">
        <v>108</v>
      </c>
      <c r="B75" s="67" t="s">
        <v>99</v>
      </c>
      <c r="C75" s="67" t="s">
        <v>114</v>
      </c>
      <c r="D75" s="67" t="s">
        <v>115</v>
      </c>
      <c r="E75" s="67" t="s">
        <v>114</v>
      </c>
      <c r="F75" s="74" t="s">
        <v>115</v>
      </c>
      <c r="G75" s="2"/>
      <c r="H75" s="2"/>
      <c r="I75" s="2"/>
    </row>
    <row r="76" spans="1:9" ht="12.75" customHeight="1">
      <c r="A76" s="82"/>
      <c r="B76" s="84" t="s">
        <v>116</v>
      </c>
      <c r="C76" s="68">
        <v>43750418</v>
      </c>
      <c r="D76" s="68">
        <v>43687781</v>
      </c>
      <c r="E76" s="15">
        <v>47713433</v>
      </c>
      <c r="F76" s="8">
        <v>47687374</v>
      </c>
      <c r="G76" s="2"/>
      <c r="H76" s="2"/>
      <c r="I76" s="2"/>
    </row>
    <row r="77" spans="1:9" ht="12.75" customHeight="1">
      <c r="A77" s="82">
        <v>411</v>
      </c>
      <c r="B77" s="87" t="s">
        <v>117</v>
      </c>
      <c r="C77" s="75">
        <v>31413356</v>
      </c>
      <c r="D77" s="75">
        <v>31392313</v>
      </c>
      <c r="E77" s="35">
        <v>34586870</v>
      </c>
      <c r="F77" s="32">
        <v>34580631</v>
      </c>
      <c r="G77" s="2"/>
      <c r="H77" s="2"/>
      <c r="I77" s="2"/>
    </row>
    <row r="78" spans="1:9" ht="12.75" customHeight="1">
      <c r="A78" s="82">
        <v>412</v>
      </c>
      <c r="B78" s="87" t="s">
        <v>118</v>
      </c>
      <c r="C78" s="75">
        <v>6653820</v>
      </c>
      <c r="D78" s="75">
        <v>6645677</v>
      </c>
      <c r="E78" s="35">
        <v>7318044</v>
      </c>
      <c r="F78" s="32">
        <v>7316301</v>
      </c>
      <c r="G78" s="2"/>
      <c r="H78" s="2"/>
      <c r="I78" s="2"/>
    </row>
    <row r="79" spans="1:9" ht="12.75" customHeight="1">
      <c r="A79" s="82">
        <v>414</v>
      </c>
      <c r="B79" s="87" t="s">
        <v>120</v>
      </c>
      <c r="C79" s="75">
        <v>434500</v>
      </c>
      <c r="D79" s="75">
        <v>424097</v>
      </c>
      <c r="E79" s="35">
        <v>400000</v>
      </c>
      <c r="F79" s="32">
        <v>384755</v>
      </c>
      <c r="G79" s="2"/>
      <c r="H79" s="2"/>
      <c r="I79" s="2"/>
    </row>
    <row r="80" spans="1:9" ht="12.75" customHeight="1">
      <c r="A80" s="82">
        <v>415</v>
      </c>
      <c r="B80" s="87" t="s">
        <v>140</v>
      </c>
      <c r="C80" s="75">
        <v>4808742</v>
      </c>
      <c r="D80" s="75">
        <v>4791940</v>
      </c>
      <c r="E80" s="35">
        <v>4979187</v>
      </c>
      <c r="F80" s="32">
        <v>4978801</v>
      </c>
      <c r="G80" s="2"/>
      <c r="H80" s="2"/>
      <c r="I80" s="2"/>
    </row>
    <row r="81" spans="1:9" ht="12.75" customHeight="1" thickBot="1">
      <c r="A81" s="82">
        <v>464</v>
      </c>
      <c r="B81" s="87" t="s">
        <v>141</v>
      </c>
      <c r="C81" s="75">
        <v>440000</v>
      </c>
      <c r="D81" s="75">
        <v>433754</v>
      </c>
      <c r="E81" s="54">
        <v>429332</v>
      </c>
      <c r="F81" s="32">
        <v>426886</v>
      </c>
      <c r="G81" s="2"/>
      <c r="H81" s="2"/>
      <c r="I81" s="2"/>
    </row>
    <row r="82" spans="1:9" ht="15.75">
      <c r="A82" s="188" t="s">
        <v>167</v>
      </c>
      <c r="B82" s="189"/>
      <c r="C82" s="189"/>
      <c r="D82" s="189"/>
      <c r="E82" s="189"/>
      <c r="F82" s="190"/>
      <c r="G82" s="2"/>
      <c r="H82" s="2"/>
      <c r="I82" s="2"/>
    </row>
    <row r="83" spans="1:9" ht="15.75">
      <c r="A83" s="152" t="s">
        <v>20</v>
      </c>
      <c r="B83" s="154" t="s">
        <v>8</v>
      </c>
      <c r="C83" s="156">
        <v>2020</v>
      </c>
      <c r="D83" s="156"/>
      <c r="E83" s="157">
        <v>2021</v>
      </c>
      <c r="F83" s="158"/>
      <c r="G83" s="2"/>
      <c r="H83" s="2"/>
      <c r="I83" s="2"/>
    </row>
    <row r="84" spans="1:9" ht="54.75" customHeight="1">
      <c r="A84" s="153"/>
      <c r="B84" s="155"/>
      <c r="C84" s="3" t="s">
        <v>152</v>
      </c>
      <c r="D84" s="3" t="s">
        <v>109</v>
      </c>
      <c r="E84" s="3" t="s">
        <v>152</v>
      </c>
      <c r="F84" s="26" t="s">
        <v>109</v>
      </c>
      <c r="G84" s="2"/>
      <c r="H84" s="2"/>
      <c r="I84" s="2"/>
    </row>
    <row r="85" spans="1:9" ht="12.75" customHeight="1">
      <c r="A85" s="29" t="s">
        <v>10</v>
      </c>
      <c r="B85" s="87" t="s">
        <v>156</v>
      </c>
      <c r="C85" s="31"/>
      <c r="D85" s="31"/>
      <c r="E85" s="31">
        <v>2734347</v>
      </c>
      <c r="F85" s="32">
        <v>2726443</v>
      </c>
      <c r="G85" s="2"/>
      <c r="H85" s="2"/>
      <c r="I85" s="2"/>
    </row>
    <row r="86" spans="1:9" ht="12.75" customHeight="1">
      <c r="A86" s="29">
        <v>742</v>
      </c>
      <c r="B86" s="87" t="s">
        <v>111</v>
      </c>
      <c r="C86" s="31"/>
      <c r="D86" s="31"/>
      <c r="E86" s="31">
        <v>2600</v>
      </c>
      <c r="F86" s="32">
        <v>2713</v>
      </c>
      <c r="G86" s="2"/>
      <c r="H86" s="2"/>
      <c r="I86" s="2"/>
    </row>
    <row r="87" spans="1:9" ht="12.75" customHeight="1">
      <c r="A87" s="29" t="s">
        <v>11</v>
      </c>
      <c r="B87" s="87" t="s">
        <v>113</v>
      </c>
      <c r="C87" s="31">
        <v>0</v>
      </c>
      <c r="D87" s="31">
        <v>0</v>
      </c>
      <c r="E87" s="31">
        <v>2736947</v>
      </c>
      <c r="F87" s="32">
        <v>2729156</v>
      </c>
      <c r="G87" s="2"/>
      <c r="H87" s="2"/>
      <c r="I87" s="2"/>
    </row>
    <row r="88" spans="1:9" ht="38.25">
      <c r="A88" s="9" t="s">
        <v>20</v>
      </c>
      <c r="B88" s="3" t="s">
        <v>8</v>
      </c>
      <c r="C88" s="6" t="s">
        <v>114</v>
      </c>
      <c r="D88" s="6" t="s">
        <v>115</v>
      </c>
      <c r="E88" s="6" t="s">
        <v>114</v>
      </c>
      <c r="F88" s="28" t="s">
        <v>115</v>
      </c>
      <c r="G88" s="2"/>
      <c r="H88" s="2"/>
      <c r="I88" s="2"/>
    </row>
    <row r="89" spans="1:9" ht="12.75" customHeight="1">
      <c r="A89" s="7" t="s">
        <v>11</v>
      </c>
      <c r="B89" s="84" t="s">
        <v>116</v>
      </c>
      <c r="C89" s="5">
        <v>0</v>
      </c>
      <c r="D89" s="5">
        <v>0</v>
      </c>
      <c r="E89" s="5">
        <v>2744061</v>
      </c>
      <c r="F89" s="8">
        <v>2731932</v>
      </c>
      <c r="G89" s="2"/>
      <c r="H89" s="2"/>
      <c r="I89" s="2"/>
    </row>
    <row r="90" spans="1:9" ht="12.75" customHeight="1" hidden="1">
      <c r="A90" s="29" t="s">
        <v>24</v>
      </c>
      <c r="B90" s="87" t="s">
        <v>117</v>
      </c>
      <c r="C90" s="31"/>
      <c r="D90" s="31"/>
      <c r="E90" s="31"/>
      <c r="F90" s="32">
        <v>0</v>
      </c>
      <c r="G90" s="2"/>
      <c r="H90" s="2"/>
      <c r="I90" s="2"/>
    </row>
    <row r="91" spans="1:9" ht="12.75" customHeight="1">
      <c r="A91" s="29" t="s">
        <v>26</v>
      </c>
      <c r="B91" s="87" t="s">
        <v>118</v>
      </c>
      <c r="C91" s="31"/>
      <c r="D91" s="31"/>
      <c r="E91" s="31">
        <v>660</v>
      </c>
      <c r="F91" s="32">
        <v>520</v>
      </c>
      <c r="G91" s="2"/>
      <c r="H91" s="2"/>
      <c r="I91" s="2"/>
    </row>
    <row r="92" spans="1:9" ht="12.75" customHeight="1">
      <c r="A92" s="29" t="s">
        <v>13</v>
      </c>
      <c r="B92" s="87" t="s">
        <v>123</v>
      </c>
      <c r="C92" s="31"/>
      <c r="D92" s="31"/>
      <c r="E92" s="31">
        <v>610863</v>
      </c>
      <c r="F92" s="32">
        <v>610863</v>
      </c>
      <c r="G92" s="2"/>
      <c r="H92" s="2"/>
      <c r="I92" s="2"/>
    </row>
    <row r="93" spans="1:9" ht="12.75" customHeight="1">
      <c r="A93" s="29" t="s">
        <v>14</v>
      </c>
      <c r="B93" s="87" t="s">
        <v>124</v>
      </c>
      <c r="C93" s="31"/>
      <c r="D93" s="31"/>
      <c r="E93" s="31">
        <v>5200</v>
      </c>
      <c r="F93" s="32">
        <v>4007</v>
      </c>
      <c r="G93" s="2"/>
      <c r="H93" s="2"/>
      <c r="I93" s="2"/>
    </row>
    <row r="94" spans="1:9" ht="12.75" customHeight="1">
      <c r="A94" s="29" t="s">
        <v>15</v>
      </c>
      <c r="B94" s="87" t="s">
        <v>125</v>
      </c>
      <c r="C94" s="31"/>
      <c r="D94" s="31"/>
      <c r="E94" s="31">
        <v>158892</v>
      </c>
      <c r="F94" s="32">
        <v>157957</v>
      </c>
      <c r="G94" s="2"/>
      <c r="H94" s="2"/>
      <c r="I94" s="2"/>
    </row>
    <row r="95" spans="1:9" ht="12.75" customHeight="1">
      <c r="A95" s="82">
        <v>424</v>
      </c>
      <c r="B95" s="87" t="s">
        <v>126</v>
      </c>
      <c r="C95" s="31"/>
      <c r="D95" s="31"/>
      <c r="E95" s="31">
        <v>40900</v>
      </c>
      <c r="F95" s="32">
        <v>36417</v>
      </c>
      <c r="G95" s="2"/>
      <c r="H95" s="2"/>
      <c r="I95" s="2"/>
    </row>
    <row r="96" spans="1:9" ht="12.75" customHeight="1">
      <c r="A96" s="29" t="s">
        <v>17</v>
      </c>
      <c r="B96" s="87" t="s">
        <v>127</v>
      </c>
      <c r="C96" s="31"/>
      <c r="D96" s="31"/>
      <c r="E96" s="31">
        <v>388750</v>
      </c>
      <c r="F96" s="32">
        <v>388700</v>
      </c>
      <c r="G96" s="2"/>
      <c r="H96" s="2"/>
      <c r="I96" s="2"/>
    </row>
    <row r="97" spans="1:9" ht="12.75" customHeight="1">
      <c r="A97" s="29" t="s">
        <v>18</v>
      </c>
      <c r="B97" s="87" t="s">
        <v>128</v>
      </c>
      <c r="C97" s="31"/>
      <c r="D97" s="31"/>
      <c r="E97" s="31">
        <v>1319003</v>
      </c>
      <c r="F97" s="32">
        <v>1318532</v>
      </c>
      <c r="G97" s="2"/>
      <c r="H97" s="2"/>
      <c r="I97" s="2"/>
    </row>
    <row r="98" spans="1:9" ht="12.75" customHeight="1">
      <c r="A98" s="29" t="s">
        <v>39</v>
      </c>
      <c r="B98" s="87" t="s">
        <v>130</v>
      </c>
      <c r="C98" s="31"/>
      <c r="D98" s="31"/>
      <c r="E98" s="31">
        <v>2070</v>
      </c>
      <c r="F98" s="32">
        <v>1970</v>
      </c>
      <c r="G98" s="2"/>
      <c r="H98" s="2"/>
      <c r="I98" s="2"/>
    </row>
    <row r="99" spans="1:9" ht="12.75" customHeight="1">
      <c r="A99" s="29" t="s">
        <v>19</v>
      </c>
      <c r="B99" s="87" t="s">
        <v>132</v>
      </c>
      <c r="C99" s="31"/>
      <c r="D99" s="31"/>
      <c r="E99" s="31">
        <v>400</v>
      </c>
      <c r="F99" s="32">
        <v>256</v>
      </c>
      <c r="G99" s="2"/>
      <c r="H99" s="2"/>
      <c r="I99" s="2"/>
    </row>
    <row r="100" spans="1:9" ht="12.75" customHeight="1">
      <c r="A100" s="29" t="s">
        <v>45</v>
      </c>
      <c r="B100" s="87" t="s">
        <v>134</v>
      </c>
      <c r="C100" s="31"/>
      <c r="D100" s="31"/>
      <c r="E100" s="31">
        <v>3000</v>
      </c>
      <c r="F100" s="32">
        <v>3000</v>
      </c>
      <c r="G100" s="2"/>
      <c r="H100" s="2"/>
      <c r="I100" s="2"/>
    </row>
    <row r="101" spans="1:9" ht="12.75" customHeight="1">
      <c r="A101" s="29" t="s">
        <v>47</v>
      </c>
      <c r="B101" s="87" t="s">
        <v>135</v>
      </c>
      <c r="C101" s="31"/>
      <c r="D101" s="31"/>
      <c r="E101" s="31">
        <v>213615</v>
      </c>
      <c r="F101" s="32">
        <v>209011</v>
      </c>
      <c r="G101" s="2"/>
      <c r="H101" s="2"/>
      <c r="I101" s="2"/>
    </row>
    <row r="102" spans="1:9" ht="12.75" customHeight="1" thickBot="1">
      <c r="A102" s="29" t="s">
        <v>49</v>
      </c>
      <c r="B102" s="87" t="s">
        <v>136</v>
      </c>
      <c r="C102" s="31"/>
      <c r="D102" s="31"/>
      <c r="E102" s="31">
        <v>708</v>
      </c>
      <c r="F102" s="32">
        <v>699</v>
      </c>
      <c r="G102" s="2"/>
      <c r="H102" s="2"/>
      <c r="I102" s="2"/>
    </row>
    <row r="103" spans="1:9" ht="12.75" customHeight="1">
      <c r="A103" s="191" t="s">
        <v>142</v>
      </c>
      <c r="B103" s="192"/>
      <c r="C103" s="192"/>
      <c r="D103" s="192"/>
      <c r="E103" s="192"/>
      <c r="F103" s="193"/>
      <c r="G103" s="2">
        <v>1</v>
      </c>
      <c r="I103" s="2"/>
    </row>
    <row r="104" spans="1:9" ht="15.75">
      <c r="A104" s="194" t="s">
        <v>108</v>
      </c>
      <c r="B104" s="195" t="s">
        <v>99</v>
      </c>
      <c r="C104" s="196">
        <v>2020</v>
      </c>
      <c r="D104" s="196"/>
      <c r="E104" s="196">
        <v>2021</v>
      </c>
      <c r="F104" s="197"/>
      <c r="G104" s="2">
        <v>2</v>
      </c>
      <c r="H104" s="2"/>
      <c r="I104" s="2"/>
    </row>
    <row r="105" spans="1:9" ht="15.75" customHeight="1">
      <c r="A105" s="194"/>
      <c r="B105" s="195"/>
      <c r="C105" s="198" t="s">
        <v>152</v>
      </c>
      <c r="D105" s="198" t="s">
        <v>109</v>
      </c>
      <c r="E105" s="198" t="s">
        <v>152</v>
      </c>
      <c r="F105" s="200" t="s">
        <v>109</v>
      </c>
      <c r="G105" s="2">
        <v>3</v>
      </c>
      <c r="H105" s="2"/>
      <c r="I105" s="2"/>
    </row>
    <row r="106" spans="1:9" ht="42" customHeight="1">
      <c r="A106" s="194"/>
      <c r="B106" s="195"/>
      <c r="C106" s="199"/>
      <c r="D106" s="199"/>
      <c r="E106" s="199"/>
      <c r="F106" s="201"/>
      <c r="G106" s="2">
        <v>4</v>
      </c>
      <c r="H106" s="2"/>
      <c r="I106" s="2"/>
    </row>
    <row r="107" spans="1:9" ht="12.75" customHeight="1">
      <c r="A107" s="82">
        <v>791</v>
      </c>
      <c r="B107" s="84" t="s">
        <v>156</v>
      </c>
      <c r="C107" s="5">
        <v>238400</v>
      </c>
      <c r="D107" s="5">
        <v>230250</v>
      </c>
      <c r="E107" s="5">
        <v>9600</v>
      </c>
      <c r="F107" s="8">
        <v>9580</v>
      </c>
      <c r="G107" s="2">
        <v>5</v>
      </c>
      <c r="H107" s="2"/>
      <c r="I107" s="2"/>
    </row>
    <row r="108" spans="1:9" ht="12.75" customHeight="1">
      <c r="A108" s="82"/>
      <c r="B108" s="84" t="s">
        <v>113</v>
      </c>
      <c r="C108" s="31">
        <f>SUM(C107)</f>
        <v>238400</v>
      </c>
      <c r="D108" s="31">
        <f>SUM(D107)</f>
        <v>230250</v>
      </c>
      <c r="E108" s="31">
        <v>9600</v>
      </c>
      <c r="F108" s="32">
        <v>9580</v>
      </c>
      <c r="G108" s="2">
        <v>6</v>
      </c>
      <c r="H108" s="2"/>
      <c r="I108" s="2"/>
    </row>
    <row r="109" spans="1:9" ht="41.25" customHeight="1">
      <c r="A109" s="85" t="s">
        <v>108</v>
      </c>
      <c r="B109" s="67" t="s">
        <v>99</v>
      </c>
      <c r="C109" s="67" t="s">
        <v>114</v>
      </c>
      <c r="D109" s="67" t="s">
        <v>115</v>
      </c>
      <c r="E109" s="67" t="s">
        <v>114</v>
      </c>
      <c r="F109" s="74" t="s">
        <v>115</v>
      </c>
      <c r="G109" s="2">
        <v>7</v>
      </c>
      <c r="H109" s="2"/>
      <c r="I109" s="2"/>
    </row>
    <row r="110" spans="1:9" ht="12.75" customHeight="1">
      <c r="A110" s="82"/>
      <c r="B110" s="84" t="s">
        <v>116</v>
      </c>
      <c r="C110" s="5">
        <v>238400</v>
      </c>
      <c r="D110" s="5">
        <v>230250</v>
      </c>
      <c r="E110" s="5">
        <v>9600</v>
      </c>
      <c r="F110" s="8">
        <v>9580</v>
      </c>
      <c r="G110" s="2">
        <v>8</v>
      </c>
      <c r="H110" s="2"/>
      <c r="I110" s="2"/>
    </row>
    <row r="111" spans="1:9" ht="12.75" customHeight="1" thickBot="1">
      <c r="A111" s="88">
        <v>512</v>
      </c>
      <c r="B111" s="89" t="s">
        <v>135</v>
      </c>
      <c r="C111" s="31">
        <f>SUM(C110)</f>
        <v>238400</v>
      </c>
      <c r="D111" s="31">
        <f>SUM(D110)</f>
        <v>230250</v>
      </c>
      <c r="E111" s="31">
        <v>9600</v>
      </c>
      <c r="F111" s="32">
        <v>9580</v>
      </c>
      <c r="G111" s="2">
        <v>9</v>
      </c>
      <c r="H111" s="2"/>
      <c r="I111" s="2"/>
    </row>
    <row r="112" spans="1:9" ht="12.75" customHeight="1">
      <c r="A112" s="191" t="s">
        <v>148</v>
      </c>
      <c r="B112" s="192"/>
      <c r="C112" s="192"/>
      <c r="D112" s="192"/>
      <c r="E112" s="192"/>
      <c r="F112" s="193"/>
      <c r="G112" s="2">
        <v>10</v>
      </c>
      <c r="H112" s="2"/>
      <c r="I112" s="2"/>
    </row>
    <row r="113" spans="1:9" ht="12.75" customHeight="1">
      <c r="A113" s="194" t="s">
        <v>108</v>
      </c>
      <c r="B113" s="195" t="s">
        <v>99</v>
      </c>
      <c r="C113" s="196">
        <v>2020</v>
      </c>
      <c r="D113" s="196"/>
      <c r="E113" s="196">
        <v>2021</v>
      </c>
      <c r="F113" s="197"/>
      <c r="G113" s="2">
        <v>11</v>
      </c>
      <c r="H113" s="2"/>
      <c r="I113" s="2"/>
    </row>
    <row r="114" spans="1:9" ht="12.75" customHeight="1">
      <c r="A114" s="194"/>
      <c r="B114" s="195"/>
      <c r="C114" s="198" t="s">
        <v>152</v>
      </c>
      <c r="D114" s="198" t="s">
        <v>109</v>
      </c>
      <c r="E114" s="198" t="s">
        <v>152</v>
      </c>
      <c r="F114" s="200" t="s">
        <v>109</v>
      </c>
      <c r="G114" s="2">
        <v>12</v>
      </c>
      <c r="H114" s="2"/>
      <c r="I114" s="2"/>
    </row>
    <row r="115" spans="1:9" ht="39" customHeight="1">
      <c r="A115" s="194"/>
      <c r="B115" s="195"/>
      <c r="C115" s="199"/>
      <c r="D115" s="199"/>
      <c r="E115" s="199"/>
      <c r="F115" s="201"/>
      <c r="G115" s="2">
        <v>13</v>
      </c>
      <c r="H115" s="2"/>
      <c r="I115" s="2"/>
    </row>
    <row r="116" spans="1:9" ht="12.75" customHeight="1">
      <c r="A116" s="82">
        <v>791</v>
      </c>
      <c r="B116" s="84" t="s">
        <v>156</v>
      </c>
      <c r="C116" s="5">
        <v>7699765</v>
      </c>
      <c r="D116" s="5">
        <v>7699248</v>
      </c>
      <c r="E116" s="5">
        <v>8468558</v>
      </c>
      <c r="F116" s="8">
        <v>8468181</v>
      </c>
      <c r="G116" s="2">
        <v>14</v>
      </c>
      <c r="H116" s="2"/>
      <c r="I116" s="2"/>
    </row>
    <row r="117" spans="1:9" ht="12.75" customHeight="1">
      <c r="A117" s="82"/>
      <c r="B117" s="84" t="s">
        <v>113</v>
      </c>
      <c r="C117" s="5">
        <f>SUM(C116:C116)</f>
        <v>7699765</v>
      </c>
      <c r="D117" s="5">
        <f>SUM(D116:D116)</f>
        <v>7699248</v>
      </c>
      <c r="E117" s="5">
        <v>8468558</v>
      </c>
      <c r="F117" s="8">
        <v>8468181</v>
      </c>
      <c r="G117" s="2">
        <v>15</v>
      </c>
      <c r="H117" s="2"/>
      <c r="I117" s="2"/>
    </row>
    <row r="118" spans="1:9" ht="44.25" customHeight="1">
      <c r="A118" s="85" t="s">
        <v>108</v>
      </c>
      <c r="B118" s="67" t="s">
        <v>99</v>
      </c>
      <c r="C118" s="67" t="s">
        <v>114</v>
      </c>
      <c r="D118" s="67" t="s">
        <v>115</v>
      </c>
      <c r="E118" s="67" t="s">
        <v>114</v>
      </c>
      <c r="F118" s="74" t="s">
        <v>115</v>
      </c>
      <c r="G118" s="2">
        <v>16</v>
      </c>
      <c r="H118" s="2"/>
      <c r="I118" s="2"/>
    </row>
    <row r="119" spans="1:9" ht="12.75" customHeight="1">
      <c r="A119" s="82"/>
      <c r="B119" s="84" t="s">
        <v>116</v>
      </c>
      <c r="C119" s="5">
        <v>7699765</v>
      </c>
      <c r="D119" s="5">
        <v>7699248</v>
      </c>
      <c r="E119" s="5">
        <v>8468558</v>
      </c>
      <c r="F119" s="8">
        <v>8468181</v>
      </c>
      <c r="G119" s="2">
        <v>17</v>
      </c>
      <c r="H119" s="2"/>
      <c r="I119" s="2"/>
    </row>
    <row r="120" spans="1:9" ht="12.75" customHeight="1" thickBot="1">
      <c r="A120" s="88">
        <v>512</v>
      </c>
      <c r="B120" s="89" t="s">
        <v>135</v>
      </c>
      <c r="C120" s="5">
        <f>SUM(C119:C119)</f>
        <v>7699765</v>
      </c>
      <c r="D120" s="5">
        <f>SUM(D119:D119)</f>
        <v>7699248</v>
      </c>
      <c r="E120" s="5">
        <v>8468558</v>
      </c>
      <c r="F120" s="8">
        <v>8468181</v>
      </c>
      <c r="G120" s="2">
        <v>18</v>
      </c>
      <c r="H120" s="2"/>
      <c r="I120" s="2"/>
    </row>
    <row r="121" spans="1:9" ht="12.75" customHeight="1">
      <c r="A121" s="191" t="s">
        <v>149</v>
      </c>
      <c r="B121" s="192"/>
      <c r="C121" s="192"/>
      <c r="D121" s="192"/>
      <c r="E121" s="192"/>
      <c r="F121" s="193"/>
      <c r="G121" s="2">
        <v>19</v>
      </c>
      <c r="H121" s="2"/>
      <c r="I121" s="2"/>
    </row>
    <row r="122" spans="1:9" ht="12.75" customHeight="1">
      <c r="A122" s="194" t="s">
        <v>108</v>
      </c>
      <c r="B122" s="195" t="s">
        <v>99</v>
      </c>
      <c r="C122" s="196">
        <v>2020</v>
      </c>
      <c r="D122" s="196"/>
      <c r="E122" s="196">
        <v>2021</v>
      </c>
      <c r="F122" s="197"/>
      <c r="G122" s="2"/>
      <c r="H122" s="2"/>
      <c r="I122" s="2"/>
    </row>
    <row r="123" spans="1:9" ht="12.75" customHeight="1">
      <c r="A123" s="194"/>
      <c r="B123" s="195"/>
      <c r="C123" s="198" t="s">
        <v>152</v>
      </c>
      <c r="D123" s="198" t="s">
        <v>109</v>
      </c>
      <c r="E123" s="198" t="s">
        <v>152</v>
      </c>
      <c r="F123" s="200" t="s">
        <v>109</v>
      </c>
      <c r="G123" s="2"/>
      <c r="H123" s="2"/>
      <c r="I123" s="2"/>
    </row>
    <row r="124" spans="1:9" ht="39" customHeight="1">
      <c r="A124" s="194"/>
      <c r="B124" s="195"/>
      <c r="C124" s="199"/>
      <c r="D124" s="199"/>
      <c r="E124" s="199"/>
      <c r="F124" s="201"/>
      <c r="G124" s="2"/>
      <c r="H124" s="2"/>
      <c r="I124" s="2"/>
    </row>
    <row r="125" spans="1:9" ht="12.75" customHeight="1">
      <c r="A125" s="82">
        <v>791</v>
      </c>
      <c r="B125" s="84" t="s">
        <v>156</v>
      </c>
      <c r="C125" s="5">
        <v>120000</v>
      </c>
      <c r="D125" s="5">
        <v>119416</v>
      </c>
      <c r="E125" s="5">
        <v>0</v>
      </c>
      <c r="F125" s="8">
        <v>0</v>
      </c>
      <c r="G125" s="2"/>
      <c r="H125" s="2"/>
      <c r="I125" s="2"/>
    </row>
    <row r="126" spans="1:9" ht="12.75" customHeight="1">
      <c r="A126" s="82"/>
      <c r="B126" s="84" t="s">
        <v>113</v>
      </c>
      <c r="C126" s="5">
        <f>SUM(C125)</f>
        <v>120000</v>
      </c>
      <c r="D126" s="5">
        <f>SUM(D125)</f>
        <v>119416</v>
      </c>
      <c r="E126" s="5">
        <v>0</v>
      </c>
      <c r="F126" s="8">
        <v>0</v>
      </c>
      <c r="G126" s="2"/>
      <c r="H126" s="2"/>
      <c r="I126" s="2"/>
    </row>
    <row r="127" spans="1:9" ht="45" customHeight="1">
      <c r="A127" s="85" t="s">
        <v>108</v>
      </c>
      <c r="B127" s="67" t="s">
        <v>99</v>
      </c>
      <c r="C127" s="67" t="s">
        <v>114</v>
      </c>
      <c r="D127" s="67" t="s">
        <v>115</v>
      </c>
      <c r="E127" s="67" t="s">
        <v>114</v>
      </c>
      <c r="F127" s="74" t="s">
        <v>115</v>
      </c>
      <c r="G127" s="2"/>
      <c r="H127" s="2"/>
      <c r="I127" s="2"/>
    </row>
    <row r="128" spans="1:9" ht="12.75" customHeight="1">
      <c r="A128" s="82"/>
      <c r="B128" s="84" t="s">
        <v>116</v>
      </c>
      <c r="C128" s="5">
        <v>120000</v>
      </c>
      <c r="D128" s="5">
        <v>119416</v>
      </c>
      <c r="E128" s="5">
        <v>0</v>
      </c>
      <c r="F128" s="8">
        <v>0</v>
      </c>
      <c r="G128" s="2"/>
      <c r="H128" s="2"/>
      <c r="I128" s="2"/>
    </row>
    <row r="129" spans="1:9" ht="12.75" customHeight="1" thickBot="1">
      <c r="A129" s="88">
        <v>511</v>
      </c>
      <c r="B129" s="89" t="s">
        <v>134</v>
      </c>
      <c r="C129" s="5">
        <f>SUM(C128)</f>
        <v>120000</v>
      </c>
      <c r="D129" s="5">
        <f>SUM(D128)</f>
        <v>119416</v>
      </c>
      <c r="E129" s="5">
        <v>0</v>
      </c>
      <c r="F129" s="8">
        <v>0</v>
      </c>
      <c r="G129" s="2"/>
      <c r="H129" s="2"/>
      <c r="I129" s="2"/>
    </row>
    <row r="130" spans="1:9" ht="12.75" customHeight="1">
      <c r="A130" s="191" t="s">
        <v>169</v>
      </c>
      <c r="B130" s="192"/>
      <c r="C130" s="192"/>
      <c r="D130" s="192"/>
      <c r="E130" s="192"/>
      <c r="F130" s="193"/>
      <c r="G130" s="2"/>
      <c r="H130" s="2"/>
      <c r="I130" s="2"/>
    </row>
    <row r="131" spans="1:9" ht="12.75" customHeight="1">
      <c r="A131" s="194" t="s">
        <v>108</v>
      </c>
      <c r="B131" s="195" t="s">
        <v>99</v>
      </c>
      <c r="C131" s="196">
        <v>2020</v>
      </c>
      <c r="D131" s="196"/>
      <c r="E131" s="196">
        <v>2021</v>
      </c>
      <c r="F131" s="197"/>
      <c r="G131" s="2"/>
      <c r="H131" s="2"/>
      <c r="I131" s="2"/>
    </row>
    <row r="132" spans="1:9" ht="12.75" customHeight="1">
      <c r="A132" s="194"/>
      <c r="B132" s="195"/>
      <c r="C132" s="198" t="s">
        <v>152</v>
      </c>
      <c r="D132" s="198" t="s">
        <v>109</v>
      </c>
      <c r="E132" s="198" t="s">
        <v>152</v>
      </c>
      <c r="F132" s="200" t="s">
        <v>109</v>
      </c>
      <c r="G132" s="2"/>
      <c r="H132" s="2"/>
      <c r="I132" s="2"/>
    </row>
    <row r="133" spans="1:9" ht="46.5" customHeight="1">
      <c r="A133" s="194"/>
      <c r="B133" s="195"/>
      <c r="C133" s="199"/>
      <c r="D133" s="199"/>
      <c r="E133" s="199"/>
      <c r="F133" s="201"/>
      <c r="G133" s="2"/>
      <c r="H133" s="2"/>
      <c r="I133" s="2"/>
    </row>
    <row r="134" spans="1:9" ht="12.75" customHeight="1">
      <c r="A134" s="82">
        <v>791</v>
      </c>
      <c r="B134" s="84" t="s">
        <v>156</v>
      </c>
      <c r="C134" s="5">
        <v>0</v>
      </c>
      <c r="D134" s="5">
        <v>0</v>
      </c>
      <c r="E134" s="39">
        <v>533578</v>
      </c>
      <c r="F134" s="124">
        <v>533578</v>
      </c>
      <c r="G134" s="2"/>
      <c r="H134" s="2"/>
      <c r="I134" s="2"/>
    </row>
    <row r="135" spans="1:9" ht="12.75" customHeight="1">
      <c r="A135" s="82"/>
      <c r="B135" s="84" t="s">
        <v>113</v>
      </c>
      <c r="C135" s="5">
        <f>SUM(C134)</f>
        <v>0</v>
      </c>
      <c r="D135" s="5">
        <f>SUM(D134)</f>
        <v>0</v>
      </c>
      <c r="E135" s="5">
        <v>533578</v>
      </c>
      <c r="F135" s="8">
        <v>533578</v>
      </c>
      <c r="G135" s="2"/>
      <c r="H135" s="2"/>
      <c r="I135" s="2"/>
    </row>
    <row r="136" spans="1:9" ht="39.75" customHeight="1">
      <c r="A136" s="85" t="s">
        <v>108</v>
      </c>
      <c r="B136" s="67" t="s">
        <v>99</v>
      </c>
      <c r="C136" s="67" t="s">
        <v>114</v>
      </c>
      <c r="D136" s="67" t="s">
        <v>115</v>
      </c>
      <c r="E136" s="67" t="s">
        <v>114</v>
      </c>
      <c r="F136" s="74" t="s">
        <v>115</v>
      </c>
      <c r="G136" s="2"/>
      <c r="H136" s="2"/>
      <c r="I136" s="2"/>
    </row>
    <row r="137" spans="1:9" ht="12.75" customHeight="1">
      <c r="A137" s="82"/>
      <c r="B137" s="84" t="s">
        <v>116</v>
      </c>
      <c r="C137" s="5">
        <v>0</v>
      </c>
      <c r="D137" s="5">
        <v>0</v>
      </c>
      <c r="E137" s="39">
        <v>533578</v>
      </c>
      <c r="F137" s="124">
        <v>533578</v>
      </c>
      <c r="G137" s="2"/>
      <c r="H137" s="2"/>
      <c r="I137" s="2"/>
    </row>
    <row r="138" spans="1:9" ht="12.75" customHeight="1" thickBot="1">
      <c r="A138" s="88">
        <v>512</v>
      </c>
      <c r="B138" s="89" t="s">
        <v>135</v>
      </c>
      <c r="C138" s="5">
        <f>SUM(C137)</f>
        <v>0</v>
      </c>
      <c r="D138" s="5">
        <f>SUM(D137)</f>
        <v>0</v>
      </c>
      <c r="E138" s="5">
        <v>533578</v>
      </c>
      <c r="F138" s="8">
        <v>533578</v>
      </c>
      <c r="G138" s="2"/>
      <c r="H138" s="2"/>
      <c r="I138" s="2"/>
    </row>
    <row r="139" spans="1:9" ht="12.75" customHeight="1">
      <c r="A139" s="191" t="s">
        <v>173</v>
      </c>
      <c r="B139" s="192"/>
      <c r="C139" s="192"/>
      <c r="D139" s="192"/>
      <c r="E139" s="192"/>
      <c r="F139" s="193"/>
      <c r="G139" s="2"/>
      <c r="H139" s="2"/>
      <c r="I139" s="2"/>
    </row>
    <row r="140" spans="1:9" ht="12.75" customHeight="1">
      <c r="A140" s="194" t="s">
        <v>108</v>
      </c>
      <c r="B140" s="195" t="s">
        <v>99</v>
      </c>
      <c r="C140" s="196">
        <v>2020</v>
      </c>
      <c r="D140" s="196"/>
      <c r="E140" s="196">
        <v>2021</v>
      </c>
      <c r="F140" s="197"/>
      <c r="G140" s="2"/>
      <c r="H140" s="2"/>
      <c r="I140" s="2"/>
    </row>
    <row r="141" spans="1:9" ht="31.5" customHeight="1">
      <c r="A141" s="194"/>
      <c r="B141" s="195"/>
      <c r="C141" s="198" t="s">
        <v>152</v>
      </c>
      <c r="D141" s="198" t="s">
        <v>109</v>
      </c>
      <c r="E141" s="198" t="s">
        <v>152</v>
      </c>
      <c r="F141" s="200" t="s">
        <v>109</v>
      </c>
      <c r="G141" s="2"/>
      <c r="H141" s="2"/>
      <c r="I141" s="2"/>
    </row>
    <row r="142" spans="1:9" ht="31.5" customHeight="1">
      <c r="A142" s="194"/>
      <c r="B142" s="195"/>
      <c r="C142" s="199"/>
      <c r="D142" s="199"/>
      <c r="E142" s="199"/>
      <c r="F142" s="201"/>
      <c r="G142" s="2"/>
      <c r="H142" s="2"/>
      <c r="I142" s="2"/>
    </row>
    <row r="143" spans="1:9" ht="12.75" customHeight="1">
      <c r="A143" s="82">
        <v>791</v>
      </c>
      <c r="B143" s="84" t="s">
        <v>156</v>
      </c>
      <c r="C143" s="5">
        <v>0</v>
      </c>
      <c r="D143" s="5">
        <v>0</v>
      </c>
      <c r="E143" s="39">
        <v>4468708</v>
      </c>
      <c r="F143" s="124">
        <v>4453482</v>
      </c>
      <c r="G143" s="2"/>
      <c r="H143" s="2"/>
      <c r="I143" s="2"/>
    </row>
    <row r="144" spans="1:9" ht="12.75" customHeight="1">
      <c r="A144" s="82"/>
      <c r="B144" s="84" t="s">
        <v>113</v>
      </c>
      <c r="C144" s="5">
        <f>SUM(C143)</f>
        <v>0</v>
      </c>
      <c r="D144" s="5">
        <f>SUM(D143)</f>
        <v>0</v>
      </c>
      <c r="E144" s="5">
        <v>4468708</v>
      </c>
      <c r="F144" s="8">
        <v>4453482</v>
      </c>
      <c r="G144" s="2"/>
      <c r="H144" s="2"/>
      <c r="I144" s="2"/>
    </row>
    <row r="145" spans="1:9" ht="45.75" customHeight="1">
      <c r="A145" s="85" t="s">
        <v>108</v>
      </c>
      <c r="B145" s="67" t="s">
        <v>99</v>
      </c>
      <c r="C145" s="67" t="s">
        <v>114</v>
      </c>
      <c r="D145" s="67" t="s">
        <v>115</v>
      </c>
      <c r="E145" s="67" t="s">
        <v>114</v>
      </c>
      <c r="F145" s="74" t="s">
        <v>115</v>
      </c>
      <c r="G145" s="2"/>
      <c r="H145" s="2"/>
      <c r="I145" s="2"/>
    </row>
    <row r="146" spans="1:9" ht="12.75" customHeight="1">
      <c r="A146" s="82"/>
      <c r="B146" s="84" t="s">
        <v>116</v>
      </c>
      <c r="C146" s="5">
        <v>0</v>
      </c>
      <c r="D146" s="5">
        <v>0</v>
      </c>
      <c r="E146" s="39">
        <v>4468708</v>
      </c>
      <c r="F146" s="124">
        <v>4453482</v>
      </c>
      <c r="G146" s="2"/>
      <c r="H146" s="2"/>
      <c r="I146" s="2"/>
    </row>
    <row r="147" spans="1:9" ht="12.75" customHeight="1" thickBot="1">
      <c r="A147" s="88">
        <v>511</v>
      </c>
      <c r="B147" s="89" t="s">
        <v>134</v>
      </c>
      <c r="C147" s="5">
        <f>SUM(C146)</f>
        <v>0</v>
      </c>
      <c r="D147" s="5">
        <f>SUM(D146)</f>
        <v>0</v>
      </c>
      <c r="E147" s="5">
        <v>4468708</v>
      </c>
      <c r="F147" s="8">
        <v>4453482</v>
      </c>
      <c r="G147" s="2"/>
      <c r="H147" s="2"/>
      <c r="I147" s="2"/>
    </row>
    <row r="148" spans="1:9" ht="12.75" customHeight="1">
      <c r="A148" s="191" t="s">
        <v>175</v>
      </c>
      <c r="B148" s="192"/>
      <c r="C148" s="192"/>
      <c r="D148" s="192"/>
      <c r="E148" s="192"/>
      <c r="F148" s="193"/>
      <c r="G148" s="2"/>
      <c r="H148" s="2"/>
      <c r="I148" s="2"/>
    </row>
    <row r="149" spans="1:9" ht="12.75" customHeight="1">
      <c r="A149" s="194" t="s">
        <v>108</v>
      </c>
      <c r="B149" s="195" t="s">
        <v>99</v>
      </c>
      <c r="C149" s="196">
        <v>2020</v>
      </c>
      <c r="D149" s="196"/>
      <c r="E149" s="196">
        <v>2021</v>
      </c>
      <c r="F149" s="197"/>
      <c r="G149" s="2"/>
      <c r="H149" s="2"/>
      <c r="I149" s="2"/>
    </row>
    <row r="150" spans="1:9" ht="29.25" customHeight="1">
      <c r="A150" s="194"/>
      <c r="B150" s="195"/>
      <c r="C150" s="198" t="s">
        <v>152</v>
      </c>
      <c r="D150" s="198" t="s">
        <v>109</v>
      </c>
      <c r="E150" s="198" t="s">
        <v>152</v>
      </c>
      <c r="F150" s="200" t="s">
        <v>109</v>
      </c>
      <c r="G150" s="2"/>
      <c r="H150" s="2"/>
      <c r="I150" s="2"/>
    </row>
    <row r="151" spans="1:9" ht="29.25" customHeight="1">
      <c r="A151" s="194"/>
      <c r="B151" s="195"/>
      <c r="C151" s="199"/>
      <c r="D151" s="199"/>
      <c r="E151" s="199"/>
      <c r="F151" s="201"/>
      <c r="G151" s="2"/>
      <c r="H151" s="2"/>
      <c r="I151" s="2"/>
    </row>
    <row r="152" spans="1:9" ht="12.75" customHeight="1">
      <c r="A152" s="82">
        <v>791</v>
      </c>
      <c r="B152" s="84" t="s">
        <v>156</v>
      </c>
      <c r="C152" s="5">
        <v>0</v>
      </c>
      <c r="D152" s="5">
        <v>0</v>
      </c>
      <c r="E152" s="39">
        <v>2312800</v>
      </c>
      <c r="F152" s="124">
        <v>2312800</v>
      </c>
      <c r="G152" s="2"/>
      <c r="H152" s="2"/>
      <c r="I152" s="2"/>
    </row>
    <row r="153" spans="1:9" ht="12.75" customHeight="1">
      <c r="A153" s="82"/>
      <c r="B153" s="84" t="s">
        <v>113</v>
      </c>
      <c r="C153" s="5">
        <f>SUM(C152)</f>
        <v>0</v>
      </c>
      <c r="D153" s="5">
        <f>SUM(D152)</f>
        <v>0</v>
      </c>
      <c r="E153" s="39">
        <v>2312800</v>
      </c>
      <c r="F153" s="124">
        <v>2312800</v>
      </c>
      <c r="G153" s="2"/>
      <c r="H153" s="2"/>
      <c r="I153" s="2"/>
    </row>
    <row r="154" spans="1:9" ht="45.75" customHeight="1">
      <c r="A154" s="85" t="s">
        <v>108</v>
      </c>
      <c r="B154" s="67" t="s">
        <v>99</v>
      </c>
      <c r="C154" s="67" t="s">
        <v>114</v>
      </c>
      <c r="D154" s="67" t="s">
        <v>115</v>
      </c>
      <c r="E154" s="67" t="s">
        <v>114</v>
      </c>
      <c r="F154" s="74" t="s">
        <v>115</v>
      </c>
      <c r="G154" s="2"/>
      <c r="H154" s="2"/>
      <c r="I154" s="2"/>
    </row>
    <row r="155" spans="1:9" ht="12.75" customHeight="1">
      <c r="A155" s="82"/>
      <c r="B155" s="84" t="s">
        <v>116</v>
      </c>
      <c r="C155" s="5">
        <v>0</v>
      </c>
      <c r="D155" s="5">
        <v>0</v>
      </c>
      <c r="E155" s="39">
        <v>2312800</v>
      </c>
      <c r="F155" s="124">
        <v>2312800</v>
      </c>
      <c r="G155" s="2"/>
      <c r="H155" s="2"/>
      <c r="I155" s="2"/>
    </row>
    <row r="156" spans="1:9" ht="12.75" customHeight="1" thickBot="1">
      <c r="A156" s="88">
        <v>511</v>
      </c>
      <c r="B156" s="89" t="s">
        <v>134</v>
      </c>
      <c r="C156" s="5">
        <f>SUM(C155)</f>
        <v>0</v>
      </c>
      <c r="D156" s="5">
        <f>SUM(D155)</f>
        <v>0</v>
      </c>
      <c r="E156" s="5">
        <v>2312800</v>
      </c>
      <c r="F156" s="8">
        <v>2312800</v>
      </c>
      <c r="G156" s="2"/>
      <c r="H156" s="2"/>
      <c r="I156" s="2"/>
    </row>
    <row r="157" spans="1:9" ht="15.75">
      <c r="A157" s="194" t="s">
        <v>108</v>
      </c>
      <c r="B157" s="195" t="s">
        <v>99</v>
      </c>
      <c r="C157" s="196">
        <v>2020</v>
      </c>
      <c r="D157" s="196"/>
      <c r="E157" s="196">
        <v>2021</v>
      </c>
      <c r="F157" s="197"/>
      <c r="G157" s="2"/>
      <c r="H157" s="2"/>
      <c r="I157" s="2"/>
    </row>
    <row r="158" spans="1:9" ht="15.75" customHeight="1">
      <c r="A158" s="194"/>
      <c r="B158" s="195"/>
      <c r="C158" s="198" t="s">
        <v>152</v>
      </c>
      <c r="D158" s="198" t="s">
        <v>109</v>
      </c>
      <c r="E158" s="198" t="s">
        <v>152</v>
      </c>
      <c r="F158" s="200" t="s">
        <v>109</v>
      </c>
      <c r="G158" s="2"/>
      <c r="H158" s="2"/>
      <c r="I158" s="2"/>
    </row>
    <row r="159" spans="1:9" ht="42.75" customHeight="1">
      <c r="A159" s="194"/>
      <c r="B159" s="195"/>
      <c r="C159" s="199"/>
      <c r="D159" s="199"/>
      <c r="E159" s="199"/>
      <c r="F159" s="201"/>
      <c r="G159" s="2"/>
      <c r="H159" s="2"/>
      <c r="I159" s="2"/>
    </row>
    <row r="160" spans="1:9" ht="12.75" customHeight="1">
      <c r="A160" s="82">
        <v>791</v>
      </c>
      <c r="B160" s="84" t="s">
        <v>156</v>
      </c>
      <c r="C160" s="5">
        <v>10500</v>
      </c>
      <c r="D160" s="5">
        <v>10433</v>
      </c>
      <c r="E160" s="5">
        <v>825</v>
      </c>
      <c r="F160" s="8">
        <v>822</v>
      </c>
      <c r="G160" s="2"/>
      <c r="H160" s="2"/>
      <c r="I160" s="2"/>
    </row>
    <row r="161" spans="1:9" ht="12.75" customHeight="1">
      <c r="A161" s="82"/>
      <c r="B161" s="84" t="s">
        <v>113</v>
      </c>
      <c r="C161" s="5">
        <f>SUM(C160)</f>
        <v>10500</v>
      </c>
      <c r="D161" s="5">
        <f>SUM(D160)</f>
        <v>10433</v>
      </c>
      <c r="E161" s="5">
        <v>825</v>
      </c>
      <c r="F161" s="8">
        <v>822</v>
      </c>
      <c r="G161" s="2"/>
      <c r="H161" s="2"/>
      <c r="I161" s="2"/>
    </row>
    <row r="162" spans="1:9" ht="41.25" customHeight="1">
      <c r="A162" s="85" t="s">
        <v>108</v>
      </c>
      <c r="B162" s="67" t="s">
        <v>99</v>
      </c>
      <c r="C162" s="67" t="s">
        <v>114</v>
      </c>
      <c r="D162" s="67" t="s">
        <v>115</v>
      </c>
      <c r="E162" s="67" t="s">
        <v>114</v>
      </c>
      <c r="F162" s="74" t="s">
        <v>115</v>
      </c>
      <c r="G162" s="2"/>
      <c r="H162" s="2"/>
      <c r="I162" s="2"/>
    </row>
    <row r="163" spans="1:9" ht="12.75" customHeight="1">
      <c r="A163" s="82"/>
      <c r="B163" s="84" t="s">
        <v>116</v>
      </c>
      <c r="C163" s="58">
        <f>SUM(C164:C167)</f>
        <v>10500</v>
      </c>
      <c r="D163" s="58">
        <f>SUM(D164:D167)</f>
        <v>10433</v>
      </c>
      <c r="E163" s="58">
        <v>825</v>
      </c>
      <c r="F163" s="59">
        <v>822</v>
      </c>
      <c r="G163" s="2"/>
      <c r="H163" s="2"/>
      <c r="I163" s="2"/>
    </row>
    <row r="164" spans="1:9" ht="12.75" customHeight="1">
      <c r="A164" s="82">
        <v>421</v>
      </c>
      <c r="B164" s="84" t="s">
        <v>123</v>
      </c>
      <c r="C164" s="5">
        <v>0</v>
      </c>
      <c r="D164" s="5">
        <v>0</v>
      </c>
      <c r="E164" s="5">
        <v>0</v>
      </c>
      <c r="F164" s="8">
        <v>0</v>
      </c>
      <c r="G164" s="2"/>
      <c r="H164" s="2"/>
      <c r="I164" s="2"/>
    </row>
    <row r="165" spans="1:9" ht="12.75" customHeight="1">
      <c r="A165" s="82">
        <v>422</v>
      </c>
      <c r="B165" s="84" t="s">
        <v>124</v>
      </c>
      <c r="C165" s="5">
        <v>10500</v>
      </c>
      <c r="D165" s="5">
        <v>10433</v>
      </c>
      <c r="E165" s="5">
        <v>625</v>
      </c>
      <c r="F165" s="8">
        <v>623</v>
      </c>
      <c r="G165" s="2"/>
      <c r="H165" s="2"/>
      <c r="I165" s="2"/>
    </row>
    <row r="166" spans="1:9" ht="12.75" customHeight="1">
      <c r="A166" s="82">
        <v>425</v>
      </c>
      <c r="B166" s="84" t="s">
        <v>127</v>
      </c>
      <c r="C166" s="5">
        <v>0</v>
      </c>
      <c r="D166" s="5">
        <v>0</v>
      </c>
      <c r="E166" s="5">
        <v>200</v>
      </c>
      <c r="F166" s="8">
        <v>199</v>
      </c>
      <c r="G166" s="2"/>
      <c r="H166" s="2"/>
      <c r="I166" s="2"/>
    </row>
    <row r="167" spans="1:9" ht="12.75" customHeight="1" thickBot="1">
      <c r="A167" s="88">
        <v>426</v>
      </c>
      <c r="B167" s="106" t="s">
        <v>128</v>
      </c>
      <c r="C167" s="60">
        <v>0</v>
      </c>
      <c r="D167" s="60">
        <v>0</v>
      </c>
      <c r="E167" s="60">
        <v>0</v>
      </c>
      <c r="F167" s="57">
        <v>0</v>
      </c>
      <c r="G167" s="2"/>
      <c r="H167" s="2"/>
      <c r="I167" s="2"/>
    </row>
    <row r="168" spans="1:9" ht="12.75" customHeight="1">
      <c r="A168" s="191" t="s">
        <v>143</v>
      </c>
      <c r="B168" s="192"/>
      <c r="C168" s="192"/>
      <c r="D168" s="192"/>
      <c r="E168" s="192"/>
      <c r="F168" s="193"/>
      <c r="G168" s="2"/>
      <c r="H168" s="2"/>
      <c r="I168" s="2"/>
    </row>
    <row r="169" spans="1:9" ht="12.75" customHeight="1">
      <c r="A169" s="194" t="s">
        <v>108</v>
      </c>
      <c r="B169" s="195" t="s">
        <v>99</v>
      </c>
      <c r="C169" s="196">
        <v>2020</v>
      </c>
      <c r="D169" s="196"/>
      <c r="E169" s="196">
        <v>2021</v>
      </c>
      <c r="F169" s="197"/>
      <c r="G169" s="2"/>
      <c r="H169" s="2"/>
      <c r="I169" s="2"/>
    </row>
    <row r="170" spans="1:9" ht="15.75" customHeight="1">
      <c r="A170" s="194"/>
      <c r="B170" s="195"/>
      <c r="C170" s="198" t="s">
        <v>152</v>
      </c>
      <c r="D170" s="198" t="s">
        <v>109</v>
      </c>
      <c r="E170" s="198" t="s">
        <v>152</v>
      </c>
      <c r="F170" s="200" t="s">
        <v>109</v>
      </c>
      <c r="G170" s="2"/>
      <c r="H170" s="2"/>
      <c r="I170" s="2"/>
    </row>
    <row r="171" spans="1:9" ht="39" customHeight="1">
      <c r="A171" s="194"/>
      <c r="B171" s="195"/>
      <c r="C171" s="199"/>
      <c r="D171" s="199"/>
      <c r="E171" s="199"/>
      <c r="F171" s="201"/>
      <c r="G171" s="2"/>
      <c r="H171" s="2"/>
      <c r="I171" s="2"/>
    </row>
    <row r="172" spans="1:9" ht="12.75" customHeight="1">
      <c r="A172" s="82">
        <v>811</v>
      </c>
      <c r="B172" s="84" t="s">
        <v>112</v>
      </c>
      <c r="C172" s="5">
        <v>1000</v>
      </c>
      <c r="D172" s="5">
        <v>736</v>
      </c>
      <c r="E172" s="5">
        <v>54000</v>
      </c>
      <c r="F172" s="8">
        <v>112802</v>
      </c>
      <c r="G172" s="2"/>
      <c r="H172" s="2"/>
      <c r="I172" s="2"/>
    </row>
    <row r="173" spans="1:9" ht="12.75" customHeight="1">
      <c r="A173" s="82"/>
      <c r="B173" s="84" t="s">
        <v>113</v>
      </c>
      <c r="C173" s="5">
        <f>SUM(C172)</f>
        <v>1000</v>
      </c>
      <c r="D173" s="5">
        <f>SUM(D172)</f>
        <v>736</v>
      </c>
      <c r="E173" s="5">
        <v>54000</v>
      </c>
      <c r="F173" s="8">
        <v>112802</v>
      </c>
      <c r="G173" s="2"/>
      <c r="H173" s="2"/>
      <c r="I173" s="2"/>
    </row>
    <row r="174" spans="1:9" ht="38.25">
      <c r="A174" s="85" t="s">
        <v>108</v>
      </c>
      <c r="B174" s="67" t="s">
        <v>99</v>
      </c>
      <c r="C174" s="67" t="s">
        <v>114</v>
      </c>
      <c r="D174" s="67" t="s">
        <v>115</v>
      </c>
      <c r="E174" s="67" t="s">
        <v>114</v>
      </c>
      <c r="F174" s="74" t="s">
        <v>115</v>
      </c>
      <c r="G174" s="2"/>
      <c r="H174" s="2"/>
      <c r="I174" s="2"/>
    </row>
    <row r="175" spans="1:9" ht="12.75" customHeight="1">
      <c r="A175" s="82"/>
      <c r="B175" s="84" t="s">
        <v>116</v>
      </c>
      <c r="C175" s="5">
        <f>SUM(C176:C177)</f>
        <v>73943</v>
      </c>
      <c r="D175" s="5">
        <f>SUM(D176:D177)</f>
        <v>31245</v>
      </c>
      <c r="E175" s="5">
        <v>96434</v>
      </c>
      <c r="F175" s="8">
        <v>38618</v>
      </c>
      <c r="G175" s="2"/>
      <c r="H175" s="2"/>
      <c r="I175" s="2"/>
    </row>
    <row r="176" spans="1:9" ht="12.75" customHeight="1" thickBot="1">
      <c r="A176" s="82">
        <v>511</v>
      </c>
      <c r="B176" s="84" t="s">
        <v>134</v>
      </c>
      <c r="C176" s="5">
        <v>73943</v>
      </c>
      <c r="D176" s="5">
        <v>31245</v>
      </c>
      <c r="E176" s="5">
        <v>96434</v>
      </c>
      <c r="F176" s="8">
        <v>38618</v>
      </c>
      <c r="G176" s="2"/>
      <c r="H176" s="2"/>
      <c r="I176" s="2"/>
    </row>
    <row r="177" spans="1:9" ht="12.75" customHeight="1" hidden="1" thickBot="1">
      <c r="A177" s="88">
        <v>541</v>
      </c>
      <c r="B177" s="89" t="s">
        <v>137</v>
      </c>
      <c r="C177" s="108"/>
      <c r="D177" s="108"/>
      <c r="E177" s="108">
        <v>0</v>
      </c>
      <c r="F177" s="109">
        <v>0</v>
      </c>
      <c r="G177" s="2"/>
      <c r="H177" s="2"/>
      <c r="I177" s="2"/>
    </row>
    <row r="178" spans="1:9" ht="31.5" customHeight="1">
      <c r="A178" s="191" t="s">
        <v>153</v>
      </c>
      <c r="B178" s="192"/>
      <c r="C178" s="192"/>
      <c r="D178" s="192"/>
      <c r="E178" s="192"/>
      <c r="F178" s="193"/>
      <c r="G178" s="2"/>
      <c r="H178" s="2"/>
      <c r="I178" s="2"/>
    </row>
    <row r="179" spans="1:9" ht="12.75" customHeight="1">
      <c r="A179" s="194" t="s">
        <v>108</v>
      </c>
      <c r="B179" s="195" t="s">
        <v>99</v>
      </c>
      <c r="C179" s="196">
        <v>2020</v>
      </c>
      <c r="D179" s="196"/>
      <c r="E179" s="196">
        <v>2021</v>
      </c>
      <c r="F179" s="197"/>
      <c r="G179" s="2"/>
      <c r="H179" s="2"/>
      <c r="I179" s="2"/>
    </row>
    <row r="180" spans="1:9" ht="15.75" customHeight="1">
      <c r="A180" s="194"/>
      <c r="B180" s="195"/>
      <c r="C180" s="198" t="s">
        <v>152</v>
      </c>
      <c r="D180" s="198" t="s">
        <v>109</v>
      </c>
      <c r="E180" s="198" t="s">
        <v>152</v>
      </c>
      <c r="F180" s="200" t="s">
        <v>109</v>
      </c>
      <c r="G180" s="2"/>
      <c r="H180" s="2"/>
      <c r="I180" s="2"/>
    </row>
    <row r="181" spans="1:9" ht="45.75" customHeight="1">
      <c r="A181" s="194"/>
      <c r="B181" s="195"/>
      <c r="C181" s="199"/>
      <c r="D181" s="199"/>
      <c r="E181" s="199"/>
      <c r="F181" s="201"/>
      <c r="G181" s="2"/>
      <c r="H181" s="2"/>
      <c r="I181" s="2"/>
    </row>
    <row r="182" spans="1:9" ht="12.75" customHeight="1">
      <c r="A182" s="82">
        <v>812</v>
      </c>
      <c r="B182" s="84" t="s">
        <v>144</v>
      </c>
      <c r="C182" s="5">
        <v>1240470</v>
      </c>
      <c r="D182" s="5">
        <v>1242927</v>
      </c>
      <c r="E182" s="5">
        <v>1450000</v>
      </c>
      <c r="F182" s="8">
        <v>1461885</v>
      </c>
      <c r="G182" s="2"/>
      <c r="H182" s="2"/>
      <c r="I182" s="2"/>
    </row>
    <row r="183" spans="1:9" ht="12.75" customHeight="1">
      <c r="A183" s="82"/>
      <c r="B183" s="84" t="s">
        <v>113</v>
      </c>
      <c r="C183" s="5">
        <f>SUM(C182:C182)</f>
        <v>1240470</v>
      </c>
      <c r="D183" s="5">
        <f>SUM(D182:D182)</f>
        <v>1242927</v>
      </c>
      <c r="E183" s="5">
        <v>1450000</v>
      </c>
      <c r="F183" s="8">
        <v>1461885</v>
      </c>
      <c r="G183" s="2"/>
      <c r="H183" s="2"/>
      <c r="I183" s="2"/>
    </row>
    <row r="184" spans="1:9" ht="42" customHeight="1">
      <c r="A184" s="85" t="s">
        <v>108</v>
      </c>
      <c r="B184" s="67" t="s">
        <v>99</v>
      </c>
      <c r="C184" s="67" t="s">
        <v>114</v>
      </c>
      <c r="D184" s="67" t="s">
        <v>115</v>
      </c>
      <c r="E184" s="67" t="s">
        <v>114</v>
      </c>
      <c r="F184" s="74" t="s">
        <v>115</v>
      </c>
      <c r="G184" s="2"/>
      <c r="H184" s="2"/>
      <c r="I184" s="2"/>
    </row>
    <row r="185" spans="1:9" ht="12.75" customHeight="1">
      <c r="A185" s="82"/>
      <c r="B185" s="84" t="s">
        <v>116</v>
      </c>
      <c r="C185" s="58">
        <f>SUM(C186:C186)</f>
        <v>1364676</v>
      </c>
      <c r="D185" s="58">
        <f>SUM(D186:D186)</f>
        <v>1210049</v>
      </c>
      <c r="E185" s="58">
        <v>1607084</v>
      </c>
      <c r="F185" s="59">
        <v>1504390</v>
      </c>
      <c r="G185" s="2"/>
      <c r="H185" s="2"/>
      <c r="I185" s="2"/>
    </row>
    <row r="186" spans="1:9" ht="12.75" customHeight="1" thickBot="1">
      <c r="A186" s="82">
        <v>512</v>
      </c>
      <c r="B186" s="87" t="s">
        <v>135</v>
      </c>
      <c r="C186" s="58">
        <v>1364676</v>
      </c>
      <c r="D186" s="58">
        <v>1210049</v>
      </c>
      <c r="E186" s="58">
        <v>1607084</v>
      </c>
      <c r="F186" s="59">
        <v>1504390</v>
      </c>
      <c r="G186" s="2"/>
      <c r="H186" s="2"/>
      <c r="I186" s="2"/>
    </row>
    <row r="187" spans="1:9" ht="27" customHeight="1">
      <c r="A187" s="191" t="s">
        <v>145</v>
      </c>
      <c r="B187" s="192"/>
      <c r="C187" s="192"/>
      <c r="D187" s="192"/>
      <c r="E187" s="192"/>
      <c r="F187" s="193"/>
      <c r="G187" s="2"/>
      <c r="H187" s="2"/>
      <c r="I187" s="2"/>
    </row>
    <row r="188" spans="1:9" ht="15.75">
      <c r="A188" s="194" t="s">
        <v>108</v>
      </c>
      <c r="B188" s="195" t="s">
        <v>99</v>
      </c>
      <c r="C188" s="196">
        <v>2020</v>
      </c>
      <c r="D188" s="196"/>
      <c r="E188" s="196">
        <v>2021</v>
      </c>
      <c r="F188" s="197"/>
      <c r="G188" s="2"/>
      <c r="H188" s="2"/>
      <c r="I188" s="2"/>
    </row>
    <row r="189" spans="1:9" ht="15.75" customHeight="1">
      <c r="A189" s="194"/>
      <c r="B189" s="195"/>
      <c r="C189" s="198" t="s">
        <v>152</v>
      </c>
      <c r="D189" s="198" t="s">
        <v>109</v>
      </c>
      <c r="E189" s="198" t="s">
        <v>152</v>
      </c>
      <c r="F189" s="200" t="s">
        <v>109</v>
      </c>
      <c r="G189" s="2"/>
      <c r="H189" s="2"/>
      <c r="I189" s="2"/>
    </row>
    <row r="190" spans="1:9" ht="42" customHeight="1">
      <c r="A190" s="194"/>
      <c r="B190" s="195"/>
      <c r="C190" s="199"/>
      <c r="D190" s="199"/>
      <c r="E190" s="199"/>
      <c r="F190" s="201"/>
      <c r="G190" s="2"/>
      <c r="H190" s="2"/>
      <c r="I190" s="2"/>
    </row>
    <row r="191" spans="1:9" ht="12.75" customHeight="1">
      <c r="A191" s="82">
        <v>742</v>
      </c>
      <c r="B191" s="87" t="s">
        <v>111</v>
      </c>
      <c r="C191" s="58">
        <v>90000</v>
      </c>
      <c r="D191" s="58">
        <v>103255</v>
      </c>
      <c r="E191" s="93">
        <v>107000</v>
      </c>
      <c r="F191" s="94">
        <v>88121</v>
      </c>
      <c r="G191" s="2"/>
      <c r="H191" s="2"/>
      <c r="I191" s="2"/>
    </row>
    <row r="192" spans="1:9" ht="12.75" customHeight="1">
      <c r="A192" s="82"/>
      <c r="B192" s="84" t="s">
        <v>113</v>
      </c>
      <c r="C192" s="58">
        <f>SUM(C191:C191)</f>
        <v>90000</v>
      </c>
      <c r="D192" s="58">
        <f>SUM(D191:D191)</f>
        <v>103255</v>
      </c>
      <c r="E192" s="93">
        <v>107000</v>
      </c>
      <c r="F192" s="94">
        <v>88121</v>
      </c>
      <c r="G192" s="2"/>
      <c r="H192" s="2"/>
      <c r="I192" s="2"/>
    </row>
    <row r="193" spans="1:9" ht="45" customHeight="1">
      <c r="A193" s="85" t="s">
        <v>108</v>
      </c>
      <c r="B193" s="67" t="s">
        <v>99</v>
      </c>
      <c r="C193" s="67" t="s">
        <v>114</v>
      </c>
      <c r="D193" s="67" t="s">
        <v>115</v>
      </c>
      <c r="E193" s="67" t="s">
        <v>114</v>
      </c>
      <c r="F193" s="74" t="s">
        <v>115</v>
      </c>
      <c r="G193" s="2"/>
      <c r="H193" s="2"/>
      <c r="I193" s="2"/>
    </row>
    <row r="194" spans="1:9" ht="12.75" customHeight="1">
      <c r="A194" s="82"/>
      <c r="B194" s="84" t="s">
        <v>116</v>
      </c>
      <c r="C194" s="58">
        <f>SUM(C195:C204)</f>
        <v>194065</v>
      </c>
      <c r="D194" s="58">
        <f>SUM(D195:D204)</f>
        <v>181605</v>
      </c>
      <c r="E194" s="58">
        <v>132714</v>
      </c>
      <c r="F194" s="59">
        <v>63587</v>
      </c>
      <c r="G194" s="2"/>
      <c r="H194" s="2"/>
      <c r="I194" s="2"/>
    </row>
    <row r="195" spans="1:9" ht="12.75" customHeight="1">
      <c r="A195" s="82">
        <v>416</v>
      </c>
      <c r="B195" s="87" t="s">
        <v>122</v>
      </c>
      <c r="C195" s="58">
        <v>0</v>
      </c>
      <c r="D195" s="58">
        <v>0</v>
      </c>
      <c r="E195" s="58">
        <v>10000</v>
      </c>
      <c r="F195" s="59">
        <v>0</v>
      </c>
      <c r="G195" s="2"/>
      <c r="H195" s="2"/>
      <c r="I195" s="2"/>
    </row>
    <row r="196" spans="1:9" ht="12.75" customHeight="1">
      <c r="A196" s="82">
        <v>422</v>
      </c>
      <c r="B196" s="87" t="s">
        <v>124</v>
      </c>
      <c r="C196" s="58">
        <v>500</v>
      </c>
      <c r="D196" s="58">
        <v>100</v>
      </c>
      <c r="E196" s="58">
        <v>4000</v>
      </c>
      <c r="F196" s="59">
        <v>291</v>
      </c>
      <c r="G196" s="2"/>
      <c r="H196" s="2"/>
      <c r="I196" s="2"/>
    </row>
    <row r="197" spans="1:9" ht="12.75" customHeight="1">
      <c r="A197" s="82">
        <v>423</v>
      </c>
      <c r="B197" s="87" t="s">
        <v>125</v>
      </c>
      <c r="C197" s="5">
        <v>52100</v>
      </c>
      <c r="D197" s="5">
        <v>49075</v>
      </c>
      <c r="E197" s="58">
        <v>17000</v>
      </c>
      <c r="F197" s="59">
        <v>2498</v>
      </c>
      <c r="G197" s="2"/>
      <c r="H197" s="2"/>
      <c r="I197" s="2"/>
    </row>
    <row r="198" spans="1:9" ht="12.75" customHeight="1">
      <c r="A198" s="82">
        <v>424</v>
      </c>
      <c r="B198" s="87" t="s">
        <v>126</v>
      </c>
      <c r="C198" s="5">
        <v>1400</v>
      </c>
      <c r="D198" s="5">
        <v>215</v>
      </c>
      <c r="E198" s="5"/>
      <c r="F198" s="8"/>
      <c r="G198" s="2"/>
      <c r="H198" s="2"/>
      <c r="I198" s="2"/>
    </row>
    <row r="199" spans="1:9" ht="12.75" customHeight="1">
      <c r="A199" s="82">
        <v>425</v>
      </c>
      <c r="B199" s="87" t="s">
        <v>127</v>
      </c>
      <c r="C199" s="5">
        <v>53595</v>
      </c>
      <c r="D199" s="5">
        <v>53263</v>
      </c>
      <c r="E199" s="5">
        <v>25000</v>
      </c>
      <c r="F199" s="8">
        <v>17227</v>
      </c>
      <c r="G199" s="2"/>
      <c r="H199" s="2"/>
      <c r="I199" s="2"/>
    </row>
    <row r="200" spans="1:9" ht="12.75" customHeight="1">
      <c r="A200" s="82">
        <v>426</v>
      </c>
      <c r="B200" s="87" t="s">
        <v>128</v>
      </c>
      <c r="C200" s="5"/>
      <c r="D200" s="5"/>
      <c r="E200" s="5">
        <v>5000</v>
      </c>
      <c r="F200" s="8">
        <v>121</v>
      </c>
      <c r="G200" s="2"/>
      <c r="H200" s="2"/>
      <c r="I200" s="2"/>
    </row>
    <row r="201" spans="1:9" ht="12.75" customHeight="1">
      <c r="A201" s="82">
        <v>511</v>
      </c>
      <c r="B201" s="87" t="s">
        <v>134</v>
      </c>
      <c r="C201" s="5"/>
      <c r="D201" s="5"/>
      <c r="E201" s="5">
        <v>25714</v>
      </c>
      <c r="F201" s="8">
        <v>6340</v>
      </c>
      <c r="G201" s="2"/>
      <c r="H201" s="2"/>
      <c r="I201" s="2"/>
    </row>
    <row r="202" spans="1:9" ht="12.75" customHeight="1">
      <c r="A202" s="82">
        <v>512</v>
      </c>
      <c r="B202" s="87" t="s">
        <v>135</v>
      </c>
      <c r="C202" s="5">
        <v>84970</v>
      </c>
      <c r="D202" s="5">
        <v>77460</v>
      </c>
      <c r="E202" s="5">
        <v>46000</v>
      </c>
      <c r="F202" s="8">
        <v>37110</v>
      </c>
      <c r="G202" s="2"/>
      <c r="H202" s="2"/>
      <c r="I202" s="2"/>
    </row>
    <row r="203" spans="1:9" ht="12.75" customHeight="1" thickBot="1">
      <c r="A203" s="90">
        <v>515</v>
      </c>
      <c r="B203" s="91" t="s">
        <v>136</v>
      </c>
      <c r="C203" s="61">
        <v>1500</v>
      </c>
      <c r="D203" s="61">
        <v>1492</v>
      </c>
      <c r="E203" s="5"/>
      <c r="F203" s="8"/>
      <c r="G203" s="2"/>
      <c r="H203" s="2"/>
      <c r="I203" s="2"/>
    </row>
    <row r="204" spans="1:9" ht="12.75" customHeight="1">
      <c r="A204" s="191" t="s">
        <v>146</v>
      </c>
      <c r="B204" s="192"/>
      <c r="C204" s="192"/>
      <c r="D204" s="192"/>
      <c r="E204" s="192"/>
      <c r="F204" s="193"/>
      <c r="G204" s="2"/>
      <c r="H204" s="2"/>
      <c r="I204" s="2"/>
    </row>
    <row r="205" spans="1:9" ht="15.75">
      <c r="A205" s="194" t="s">
        <v>108</v>
      </c>
      <c r="B205" s="195" t="s">
        <v>99</v>
      </c>
      <c r="C205" s="196">
        <v>2020</v>
      </c>
      <c r="D205" s="196"/>
      <c r="E205" s="196">
        <v>2021</v>
      </c>
      <c r="F205" s="197"/>
      <c r="G205" s="2"/>
      <c r="H205" s="2"/>
      <c r="I205" s="2"/>
    </row>
    <row r="206" spans="1:9" ht="15.75" customHeight="1">
      <c r="A206" s="194"/>
      <c r="B206" s="195"/>
      <c r="C206" s="198" t="s">
        <v>152</v>
      </c>
      <c r="D206" s="198" t="s">
        <v>109</v>
      </c>
      <c r="E206" s="198" t="s">
        <v>152</v>
      </c>
      <c r="F206" s="200" t="s">
        <v>109</v>
      </c>
      <c r="G206" s="2"/>
      <c r="H206" s="2"/>
      <c r="I206" s="2"/>
    </row>
    <row r="207" spans="1:9" ht="41.25" customHeight="1">
      <c r="A207" s="194"/>
      <c r="B207" s="195"/>
      <c r="C207" s="199"/>
      <c r="D207" s="199"/>
      <c r="E207" s="199"/>
      <c r="F207" s="201"/>
      <c r="G207" s="2"/>
      <c r="H207" s="2"/>
      <c r="I207" s="2"/>
    </row>
    <row r="208" spans="1:9" ht="12.75" customHeight="1">
      <c r="A208" s="82">
        <v>791</v>
      </c>
      <c r="B208" s="84" t="s">
        <v>156</v>
      </c>
      <c r="C208" s="58">
        <v>382649</v>
      </c>
      <c r="D208" s="58">
        <v>382648</v>
      </c>
      <c r="E208" s="58">
        <v>478312</v>
      </c>
      <c r="F208" s="59">
        <v>478311</v>
      </c>
      <c r="G208" s="2"/>
      <c r="H208" s="2"/>
      <c r="I208" s="2"/>
    </row>
    <row r="209" spans="1:9" ht="12.75" customHeight="1">
      <c r="A209" s="82"/>
      <c r="B209" s="84" t="s">
        <v>113</v>
      </c>
      <c r="C209" s="58">
        <f>SUM(C208)</f>
        <v>382649</v>
      </c>
      <c r="D209" s="58">
        <f>SUM(D208)</f>
        <v>382648</v>
      </c>
      <c r="E209" s="58">
        <v>478312</v>
      </c>
      <c r="F209" s="59">
        <v>478311</v>
      </c>
      <c r="G209" s="2"/>
      <c r="H209" s="2"/>
      <c r="I209" s="2"/>
    </row>
    <row r="210" spans="1:9" ht="46.5" customHeight="1">
      <c r="A210" s="85" t="s">
        <v>108</v>
      </c>
      <c r="B210" s="67" t="s">
        <v>99</v>
      </c>
      <c r="C210" s="67" t="s">
        <v>114</v>
      </c>
      <c r="D210" s="67" t="s">
        <v>115</v>
      </c>
      <c r="E210" s="67" t="s">
        <v>114</v>
      </c>
      <c r="F210" s="74" t="s">
        <v>115</v>
      </c>
      <c r="G210" s="2"/>
      <c r="H210" s="2"/>
      <c r="I210" s="2"/>
    </row>
    <row r="211" spans="1:9" ht="12.75" customHeight="1">
      <c r="A211" s="82"/>
      <c r="B211" s="84" t="s">
        <v>116</v>
      </c>
      <c r="C211" s="58">
        <f>SUM(C212:C214)</f>
        <v>382649</v>
      </c>
      <c r="D211" s="58">
        <f>SUM(D212:D214)</f>
        <v>382648</v>
      </c>
      <c r="E211" s="58">
        <v>478312</v>
      </c>
      <c r="F211" s="59">
        <v>478311</v>
      </c>
      <c r="G211" s="2"/>
      <c r="H211" s="2"/>
      <c r="I211" s="2"/>
    </row>
    <row r="212" spans="1:9" ht="12.75" customHeight="1">
      <c r="A212" s="82">
        <v>421</v>
      </c>
      <c r="B212" s="87" t="s">
        <v>123</v>
      </c>
      <c r="C212" s="58">
        <v>93210</v>
      </c>
      <c r="D212" s="58">
        <v>93209</v>
      </c>
      <c r="E212" s="58">
        <v>98224</v>
      </c>
      <c r="F212" s="59">
        <v>98223</v>
      </c>
      <c r="G212" s="2"/>
      <c r="H212" s="2"/>
      <c r="I212" s="2"/>
    </row>
    <row r="213" spans="1:9" ht="12.75" customHeight="1">
      <c r="A213" s="82">
        <v>425</v>
      </c>
      <c r="B213" s="87" t="s">
        <v>127</v>
      </c>
      <c r="C213" s="58">
        <v>57316</v>
      </c>
      <c r="D213" s="58">
        <v>57316</v>
      </c>
      <c r="E213" s="5">
        <v>57300</v>
      </c>
      <c r="F213" s="59">
        <v>57300</v>
      </c>
      <c r="G213" s="2"/>
      <c r="H213" s="2"/>
      <c r="I213" s="2"/>
    </row>
    <row r="214" spans="1:9" ht="12.75" customHeight="1" thickBot="1">
      <c r="A214" s="88">
        <v>513</v>
      </c>
      <c r="B214" s="89" t="s">
        <v>147</v>
      </c>
      <c r="C214" s="12">
        <v>232123</v>
      </c>
      <c r="D214" s="12">
        <v>232123</v>
      </c>
      <c r="E214" s="60">
        <v>322788</v>
      </c>
      <c r="F214" s="56">
        <v>322788</v>
      </c>
      <c r="G214" s="2"/>
      <c r="H214" s="2"/>
      <c r="I214" s="2"/>
    </row>
    <row r="215" spans="7:9" ht="12.75" customHeight="1">
      <c r="G215" s="2"/>
      <c r="H215" s="2"/>
      <c r="I215" s="2"/>
    </row>
    <row r="216" spans="1:6" ht="15.75">
      <c r="A216" s="202" t="s">
        <v>150</v>
      </c>
      <c r="B216" s="202"/>
      <c r="C216" s="73"/>
      <c r="D216" s="73"/>
      <c r="E216" s="63"/>
      <c r="F216" s="63"/>
    </row>
    <row r="217" spans="1:6" ht="43.5" customHeight="1">
      <c r="A217" s="203" t="s">
        <v>151</v>
      </c>
      <c r="B217" s="203"/>
      <c r="C217" s="203"/>
      <c r="D217" s="203"/>
      <c r="E217" s="203"/>
      <c r="F217" s="203"/>
    </row>
  </sheetData>
  <sheetProtection/>
  <mergeCells count="141">
    <mergeCell ref="A1:F1"/>
    <mergeCell ref="A2:F2"/>
    <mergeCell ref="A3:F3"/>
    <mergeCell ref="A5:F5"/>
    <mergeCell ref="A6:A7"/>
    <mergeCell ref="B6:B7"/>
    <mergeCell ref="C6:D6"/>
    <mergeCell ref="E6:F6"/>
    <mergeCell ref="A16:B16"/>
    <mergeCell ref="A19:F19"/>
    <mergeCell ref="A20:A22"/>
    <mergeCell ref="B20:B22"/>
    <mergeCell ref="C20:D20"/>
    <mergeCell ref="E20:F20"/>
    <mergeCell ref="D21:D22"/>
    <mergeCell ref="F21:F22"/>
    <mergeCell ref="C21:C22"/>
    <mergeCell ref="E21:E22"/>
    <mergeCell ref="A52:F52"/>
    <mergeCell ref="A53:A55"/>
    <mergeCell ref="B53:B55"/>
    <mergeCell ref="C53:D53"/>
    <mergeCell ref="E53:F53"/>
    <mergeCell ref="D54:D55"/>
    <mergeCell ref="F54:F55"/>
    <mergeCell ref="C54:C55"/>
    <mergeCell ref="E54:E55"/>
    <mergeCell ref="A69:F69"/>
    <mergeCell ref="A70:A72"/>
    <mergeCell ref="B70:B72"/>
    <mergeCell ref="C70:D70"/>
    <mergeCell ref="E70:F70"/>
    <mergeCell ref="D71:D72"/>
    <mergeCell ref="F71:F72"/>
    <mergeCell ref="C71:C72"/>
    <mergeCell ref="E71:E72"/>
    <mergeCell ref="A103:F103"/>
    <mergeCell ref="A104:A106"/>
    <mergeCell ref="B104:B106"/>
    <mergeCell ref="C104:D104"/>
    <mergeCell ref="E104:F104"/>
    <mergeCell ref="D105:D106"/>
    <mergeCell ref="F105:F106"/>
    <mergeCell ref="C105:C106"/>
    <mergeCell ref="E105:E106"/>
    <mergeCell ref="A157:A159"/>
    <mergeCell ref="B157:B159"/>
    <mergeCell ref="C157:D157"/>
    <mergeCell ref="E157:F157"/>
    <mergeCell ref="D158:D159"/>
    <mergeCell ref="F158:F159"/>
    <mergeCell ref="C158:C159"/>
    <mergeCell ref="E158:E159"/>
    <mergeCell ref="A168:F168"/>
    <mergeCell ref="A169:A171"/>
    <mergeCell ref="B169:B171"/>
    <mergeCell ref="C169:D169"/>
    <mergeCell ref="E169:F169"/>
    <mergeCell ref="D170:D171"/>
    <mergeCell ref="F170:F171"/>
    <mergeCell ref="C170:C171"/>
    <mergeCell ref="E170:E171"/>
    <mergeCell ref="A178:F178"/>
    <mergeCell ref="A179:A181"/>
    <mergeCell ref="B179:B181"/>
    <mergeCell ref="C179:D179"/>
    <mergeCell ref="E179:F179"/>
    <mergeCell ref="D180:D181"/>
    <mergeCell ref="F180:F181"/>
    <mergeCell ref="C180:C181"/>
    <mergeCell ref="E180:E181"/>
    <mergeCell ref="A187:F187"/>
    <mergeCell ref="A188:A190"/>
    <mergeCell ref="B188:B190"/>
    <mergeCell ref="C188:D188"/>
    <mergeCell ref="E188:F188"/>
    <mergeCell ref="D189:D190"/>
    <mergeCell ref="F189:F190"/>
    <mergeCell ref="C189:C190"/>
    <mergeCell ref="E189:E190"/>
    <mergeCell ref="A205:A207"/>
    <mergeCell ref="B205:B207"/>
    <mergeCell ref="C205:D205"/>
    <mergeCell ref="E205:F205"/>
    <mergeCell ref="D206:D207"/>
    <mergeCell ref="F206:F207"/>
    <mergeCell ref="C206:C207"/>
    <mergeCell ref="E206:E207"/>
    <mergeCell ref="A112:F112"/>
    <mergeCell ref="A113:A115"/>
    <mergeCell ref="B113:B115"/>
    <mergeCell ref="C113:D113"/>
    <mergeCell ref="E113:F113"/>
    <mergeCell ref="D114:D115"/>
    <mergeCell ref="F114:F115"/>
    <mergeCell ref="C114:C115"/>
    <mergeCell ref="E114:E115"/>
    <mergeCell ref="C122:D122"/>
    <mergeCell ref="E122:F122"/>
    <mergeCell ref="D123:D124"/>
    <mergeCell ref="F123:F124"/>
    <mergeCell ref="C123:C124"/>
    <mergeCell ref="E123:E124"/>
    <mergeCell ref="A216:B216"/>
    <mergeCell ref="A217:F217"/>
    <mergeCell ref="A130:F130"/>
    <mergeCell ref="A131:A133"/>
    <mergeCell ref="B131:B133"/>
    <mergeCell ref="C131:D131"/>
    <mergeCell ref="E131:F131"/>
    <mergeCell ref="D132:D133"/>
    <mergeCell ref="F132:F133"/>
    <mergeCell ref="A204:F204"/>
    <mergeCell ref="A82:F82"/>
    <mergeCell ref="A83:A84"/>
    <mergeCell ref="B83:B84"/>
    <mergeCell ref="C83:D83"/>
    <mergeCell ref="E83:F83"/>
    <mergeCell ref="C132:C133"/>
    <mergeCell ref="E132:E133"/>
    <mergeCell ref="A121:F121"/>
    <mergeCell ref="A122:A124"/>
    <mergeCell ref="B122:B124"/>
    <mergeCell ref="A148:F148"/>
    <mergeCell ref="A149:A151"/>
    <mergeCell ref="B149:B151"/>
    <mergeCell ref="C149:D149"/>
    <mergeCell ref="E149:F149"/>
    <mergeCell ref="C150:C151"/>
    <mergeCell ref="D150:D151"/>
    <mergeCell ref="E150:E151"/>
    <mergeCell ref="F150:F151"/>
    <mergeCell ref="A139:F139"/>
    <mergeCell ref="A140:A142"/>
    <mergeCell ref="B140:B142"/>
    <mergeCell ref="C140:D140"/>
    <mergeCell ref="E140:F140"/>
    <mergeCell ref="C141:C142"/>
    <mergeCell ref="D141:D142"/>
    <mergeCell ref="E141:E142"/>
    <mergeCell ref="F141:F142"/>
  </mergeCells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C208:F209 C191:F192">
      <formula1>0</formula1>
      <formula2>999999999999</formula2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fitToHeight="5" horizontalDpi="600" verticalDpi="600" orientation="portrait" paperSize="9" scale="85" r:id="rId1"/>
  <headerFooter>
    <oddFooter>&amp;RStrana &amp;P оd &amp;N</oddFooter>
  </headerFooter>
  <rowBreaks count="4" manualBreakCount="4">
    <brk id="51" max="5" man="1"/>
    <brk id="102" max="5" man="1"/>
    <brk id="147" max="5" man="1"/>
    <brk id="18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1">
      <selection activeCell="H3" sqref="H3:I3"/>
    </sheetView>
  </sheetViews>
  <sheetFormatPr defaultColWidth="9.00390625" defaultRowHeight="15.75"/>
  <cols>
    <col min="2" max="2" width="13.50390625" style="0" bestFit="1" customWidth="1"/>
    <col min="3" max="3" width="12.375" style="0" bestFit="1" customWidth="1"/>
    <col min="5" max="6" width="9.875" style="0" bestFit="1" customWidth="1"/>
    <col min="8" max="8" width="11.375" style="0" bestFit="1" customWidth="1"/>
    <col min="9" max="9" width="12.00390625" style="0" bestFit="1" customWidth="1"/>
  </cols>
  <sheetData>
    <row r="3" spans="1:9" ht="15.75">
      <c r="A3">
        <v>1</v>
      </c>
      <c r="B3" s="96">
        <v>36460670000</v>
      </c>
      <c r="C3" s="96">
        <v>5409538962.13</v>
      </c>
      <c r="E3" s="96">
        <f>SUM(B3/1000)</f>
        <v>36460670</v>
      </c>
      <c r="F3" s="96">
        <f>SUM(C3/1000)</f>
        <v>5409538.96213</v>
      </c>
      <c r="H3" s="95">
        <v>36460670</v>
      </c>
      <c r="I3" s="95">
        <v>5409539</v>
      </c>
    </row>
    <row r="4" spans="1:9" ht="15.75">
      <c r="A4">
        <v>4</v>
      </c>
      <c r="B4" s="96">
        <v>241089000</v>
      </c>
      <c r="C4" s="96">
        <v>6367055.34</v>
      </c>
      <c r="E4" s="96">
        <f aca="true" t="shared" si="0" ref="E4:E9">SUM(B4/1000)</f>
        <v>241089</v>
      </c>
      <c r="F4" s="96">
        <f aca="true" t="shared" si="1" ref="F4:F9">SUM(C4/1000)</f>
        <v>6367.05534</v>
      </c>
      <c r="H4" s="95">
        <v>241089</v>
      </c>
      <c r="I4" s="95">
        <v>6367</v>
      </c>
    </row>
    <row r="5" spans="1:9" ht="15.75">
      <c r="A5">
        <v>8</v>
      </c>
      <c r="B5" s="96">
        <v>15302000</v>
      </c>
      <c r="C5" s="96">
        <v>0</v>
      </c>
      <c r="E5" s="96">
        <f t="shared" si="0"/>
        <v>15302</v>
      </c>
      <c r="F5" s="96">
        <f t="shared" si="1"/>
        <v>0</v>
      </c>
      <c r="H5" s="95">
        <v>15302</v>
      </c>
      <c r="I5" s="95">
        <v>0</v>
      </c>
    </row>
    <row r="6" spans="1:9" ht="15.75">
      <c r="A6">
        <v>9</v>
      </c>
      <c r="B6" s="96">
        <v>300000000</v>
      </c>
      <c r="C6" s="96">
        <v>57973753.89</v>
      </c>
      <c r="E6" s="96">
        <f t="shared" si="0"/>
        <v>300000</v>
      </c>
      <c r="F6" s="96">
        <f t="shared" si="1"/>
        <v>57973.75389</v>
      </c>
      <c r="H6" s="95">
        <v>300000</v>
      </c>
      <c r="I6" s="95">
        <v>57974</v>
      </c>
    </row>
    <row r="7" spans="1:9" ht="15.75">
      <c r="A7">
        <v>13</v>
      </c>
      <c r="B7" s="96">
        <v>0</v>
      </c>
      <c r="C7" s="96">
        <v>0</v>
      </c>
      <c r="E7" s="96">
        <f t="shared" si="0"/>
        <v>0</v>
      </c>
      <c r="F7" s="96">
        <f t="shared" si="1"/>
        <v>0</v>
      </c>
      <c r="H7" s="95">
        <v>0</v>
      </c>
      <c r="I7" s="95">
        <v>0</v>
      </c>
    </row>
    <row r="8" spans="1:9" ht="15.75">
      <c r="A8">
        <v>15</v>
      </c>
      <c r="B8" s="96">
        <v>48533000</v>
      </c>
      <c r="C8" s="96">
        <v>14215218.72</v>
      </c>
      <c r="E8" s="96">
        <f t="shared" si="0"/>
        <v>48533</v>
      </c>
      <c r="F8" s="96">
        <f t="shared" si="1"/>
        <v>14215.21872</v>
      </c>
      <c r="H8" s="95">
        <v>48533</v>
      </c>
      <c r="I8" s="95">
        <v>14215</v>
      </c>
    </row>
    <row r="9" spans="2:9" ht="15.75">
      <c r="B9" s="96">
        <f>SUM(B3:B8)</f>
        <v>37065594000</v>
      </c>
      <c r="C9" s="96">
        <f>SUM(C3:C8)</f>
        <v>5488094990.080001</v>
      </c>
      <c r="E9" s="96">
        <f t="shared" si="0"/>
        <v>37065594</v>
      </c>
      <c r="F9" s="96">
        <f t="shared" si="1"/>
        <v>5488094.990080001</v>
      </c>
      <c r="H9" s="95">
        <f>SUM(H3:H8)</f>
        <v>37065594</v>
      </c>
      <c r="I9" s="95">
        <f>SUM(I3:I8)</f>
        <v>5488095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Слободан Чикарић</dc:creator>
  <cp:keywords/>
  <dc:description/>
  <cp:lastModifiedBy>Slavica</cp:lastModifiedBy>
  <cp:lastPrinted>2022-02-08T07:43:59Z</cp:lastPrinted>
  <dcterms:created xsi:type="dcterms:W3CDTF">2017-07-18T11:02:55Z</dcterms:created>
  <dcterms:modified xsi:type="dcterms:W3CDTF">2022-03-14T12:56:07Z</dcterms:modified>
  <cp:category/>
  <cp:version/>
  <cp:contentType/>
  <cp:contentStatus/>
</cp:coreProperties>
</file>